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127" documentId="13_ncr:1_{32D9FC41-D461-4C7E-8C31-1FFAE1A580FD}" xr6:coauthVersionLast="47" xr6:coauthVersionMax="47" xr10:uidLastSave="{7F71F010-4AEC-493B-BC33-444E23BA278A}"/>
  <bookViews>
    <workbookView xWindow="4170" yWindow="1380" windowWidth="21600" windowHeight="11295" activeTab="2" xr2:uid="{00000000-000D-0000-FFFF-FFFF00000000}"/>
  </bookViews>
  <sheets>
    <sheet name="Table of Contents" sheetId="17" r:id="rId1"/>
    <sheet name="MBS Issuance" sheetId="3" r:id="rId2"/>
    <sheet name="Trading Volume - $" sheetId="12" r:id="rId3"/>
    <sheet name="Trading Volume - #" sheetId="14" r:id="rId4"/>
    <sheet name="Fact Book $" sheetId="15" r:id="rId5"/>
    <sheet name="Fact Book #" sheetId="16" r:id="rId6"/>
    <sheet name="MBS Outstanding" sheetId="1" r:id="rId7"/>
    <sheet name="Non-Agency Issuance" sheetId="10" r:id="rId8"/>
    <sheet name="NonAgency Outstanding" sheetId="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9" i="14" l="1"/>
  <c r="AG69" i="14"/>
  <c r="AH69" i="14"/>
  <c r="AI69" i="14"/>
  <c r="AJ69" i="14"/>
  <c r="AK69" i="14"/>
  <c r="AM69" i="14"/>
  <c r="AN69" i="14"/>
  <c r="AO69" i="14"/>
  <c r="AP69" i="14"/>
  <c r="AQ69" i="14"/>
  <c r="AR69" i="14"/>
  <c r="AS69" i="14"/>
  <c r="AF70" i="14"/>
  <c r="AG70" i="14"/>
  <c r="AH70" i="14"/>
  <c r="AI70" i="14"/>
  <c r="AJ70" i="14"/>
  <c r="AK70" i="14"/>
  <c r="AM70" i="14"/>
  <c r="AN70" i="14"/>
  <c r="AO70" i="14"/>
  <c r="AP70" i="14"/>
  <c r="AQ70" i="14"/>
  <c r="AR70" i="14"/>
  <c r="AS70" i="14"/>
  <c r="AF71" i="14"/>
  <c r="AG71" i="14"/>
  <c r="AH71" i="14"/>
  <c r="AI71" i="14"/>
  <c r="AJ71" i="14"/>
  <c r="AK71" i="14"/>
  <c r="AM71" i="14"/>
  <c r="AN71" i="14"/>
  <c r="AO71" i="14"/>
  <c r="AP71" i="14"/>
  <c r="AQ71" i="14"/>
  <c r="AR71" i="14"/>
  <c r="AS71" i="14"/>
  <c r="AF69" i="12"/>
  <c r="AG69" i="12"/>
  <c r="AH69" i="12"/>
  <c r="AI69" i="12"/>
  <c r="AJ69" i="12"/>
  <c r="AK69" i="12"/>
  <c r="AM69" i="12"/>
  <c r="AN69" i="12"/>
  <c r="AO69" i="12"/>
  <c r="AP69" i="12"/>
  <c r="AQ69" i="12"/>
  <c r="AR69" i="12"/>
  <c r="AS69" i="12"/>
  <c r="AF70" i="12"/>
  <c r="AG70" i="12"/>
  <c r="AH70" i="12"/>
  <c r="AI70" i="12"/>
  <c r="AJ70" i="12"/>
  <c r="AK70" i="12"/>
  <c r="AM70" i="12"/>
  <c r="AN70" i="12"/>
  <c r="AO70" i="12"/>
  <c r="AP70" i="12"/>
  <c r="AQ70" i="12"/>
  <c r="AR70" i="12"/>
  <c r="AS70" i="12"/>
  <c r="AF71" i="12"/>
  <c r="AG71" i="12"/>
  <c r="AH71" i="12"/>
  <c r="AI71" i="12"/>
  <c r="AJ71" i="12"/>
  <c r="AK71" i="12"/>
  <c r="AM71" i="12"/>
  <c r="AN71" i="12"/>
  <c r="AO71" i="12"/>
  <c r="AP71" i="12"/>
  <c r="AQ71" i="12"/>
  <c r="AR71" i="12"/>
  <c r="AS71" i="12"/>
  <c r="B47" i="10" l="1"/>
  <c r="AB24" i="12"/>
  <c r="AD24" i="12"/>
  <c r="X24" i="12"/>
  <c r="V24" i="12"/>
  <c r="U24" i="12"/>
  <c r="T24" i="12"/>
  <c r="S24" i="12"/>
  <c r="R24" i="12"/>
  <c r="Q24" i="12"/>
  <c r="AS68" i="12"/>
  <c r="AR68" i="12"/>
  <c r="AQ68" i="12"/>
  <c r="AP68" i="12"/>
  <c r="AO68" i="12"/>
  <c r="AN68" i="12"/>
  <c r="AM68" i="12"/>
  <c r="AK68" i="12"/>
  <c r="AJ68" i="12"/>
  <c r="AI68" i="12"/>
  <c r="AH68" i="12"/>
  <c r="AG68" i="12"/>
  <c r="AF68" i="12"/>
  <c r="AS67" i="12"/>
  <c r="AR67" i="12"/>
  <c r="AQ67" i="12"/>
  <c r="AP67" i="12"/>
  <c r="AO67" i="12"/>
  <c r="AN67" i="12"/>
  <c r="AM67" i="12"/>
  <c r="AK67" i="12"/>
  <c r="AJ67" i="12"/>
  <c r="AI67" i="12"/>
  <c r="AH67" i="12"/>
  <c r="AG67" i="12"/>
  <c r="AF67" i="12"/>
  <c r="AS66" i="12"/>
  <c r="AR66" i="12"/>
  <c r="AQ66" i="12"/>
  <c r="AP66" i="12"/>
  <c r="AO66" i="12"/>
  <c r="AN66" i="12"/>
  <c r="AM66" i="12"/>
  <c r="AK66" i="12"/>
  <c r="AJ66" i="12"/>
  <c r="AI66" i="12"/>
  <c r="AH66" i="12"/>
  <c r="AG66" i="12"/>
  <c r="AF66" i="12"/>
  <c r="AS65" i="12"/>
  <c r="AR65" i="12"/>
  <c r="AQ65" i="12"/>
  <c r="AP65" i="12"/>
  <c r="AO65" i="12"/>
  <c r="AN65" i="12"/>
  <c r="AM65" i="12"/>
  <c r="AK65" i="12"/>
  <c r="AJ65" i="12"/>
  <c r="AI65" i="12"/>
  <c r="AH65" i="12"/>
  <c r="AG65" i="12"/>
  <c r="AF65" i="12"/>
  <c r="AS64" i="12"/>
  <c r="AR64" i="12"/>
  <c r="AQ64" i="12"/>
  <c r="AP64" i="12"/>
  <c r="AO64" i="12"/>
  <c r="AN64" i="12"/>
  <c r="AM64" i="12"/>
  <c r="AK64" i="12"/>
  <c r="AJ64" i="12"/>
  <c r="AI64" i="12"/>
  <c r="AH64" i="12"/>
  <c r="AG64" i="12"/>
  <c r="AF64" i="12"/>
  <c r="AS63" i="12"/>
  <c r="AR63" i="12"/>
  <c r="AQ63" i="12"/>
  <c r="AP63" i="12"/>
  <c r="AO63" i="12"/>
  <c r="AN63" i="12"/>
  <c r="AM63" i="12"/>
  <c r="AK63" i="12"/>
  <c r="AJ63" i="12"/>
  <c r="AI63" i="12"/>
  <c r="AH63" i="12"/>
  <c r="AG63" i="12"/>
  <c r="AF63" i="12"/>
  <c r="AS62" i="12"/>
  <c r="AR62" i="12"/>
  <c r="AQ62" i="12"/>
  <c r="AP62" i="12"/>
  <c r="AO62" i="12"/>
  <c r="AN62" i="12"/>
  <c r="AM62" i="12"/>
  <c r="AK62" i="12"/>
  <c r="AJ62" i="12"/>
  <c r="AI62" i="12"/>
  <c r="AH62" i="12"/>
  <c r="AG62" i="12"/>
  <c r="AF62" i="12"/>
  <c r="AS61" i="12"/>
  <c r="AR61" i="12"/>
  <c r="AQ61" i="12"/>
  <c r="AP61" i="12"/>
  <c r="AO61" i="12"/>
  <c r="AN61" i="12"/>
  <c r="AM61" i="12"/>
  <c r="AK61" i="12"/>
  <c r="AJ61" i="12"/>
  <c r="AI61" i="12"/>
  <c r="AH61" i="12"/>
  <c r="AG61" i="12"/>
  <c r="AF61" i="12"/>
  <c r="AS60" i="12"/>
  <c r="AR60" i="12"/>
  <c r="AQ60" i="12"/>
  <c r="AP60" i="12"/>
  <c r="AO60" i="12"/>
  <c r="AN60" i="12"/>
  <c r="AM60" i="12"/>
  <c r="AK60" i="12"/>
  <c r="AJ60" i="12"/>
  <c r="AI60" i="12"/>
  <c r="AH60" i="12"/>
  <c r="AG60" i="12"/>
  <c r="AF60" i="12"/>
  <c r="AS59" i="12"/>
  <c r="AR59" i="12"/>
  <c r="AQ59" i="12"/>
  <c r="AP59" i="12"/>
  <c r="AO59" i="12"/>
  <c r="AN59" i="12"/>
  <c r="AM59" i="12"/>
  <c r="AK59" i="12"/>
  <c r="AJ59" i="12"/>
  <c r="AI59" i="12"/>
  <c r="AH59" i="12"/>
  <c r="AG59" i="12"/>
  <c r="AF59" i="12"/>
  <c r="AS58" i="12"/>
  <c r="AR58" i="12"/>
  <c r="AQ58" i="12"/>
  <c r="AP58" i="12"/>
  <c r="AO58" i="12"/>
  <c r="AN58" i="12"/>
  <c r="AM58" i="12"/>
  <c r="AK58" i="12"/>
  <c r="AJ58" i="12"/>
  <c r="AI58" i="12"/>
  <c r="AH58" i="12"/>
  <c r="AG58" i="12"/>
  <c r="AF58" i="12"/>
  <c r="AS57" i="12"/>
  <c r="AR57" i="12"/>
  <c r="AQ57" i="12"/>
  <c r="AP57" i="12"/>
  <c r="AO57" i="12"/>
  <c r="AN57" i="12"/>
  <c r="AM57" i="12"/>
  <c r="AK57" i="12"/>
  <c r="AJ57" i="12"/>
  <c r="AI57" i="12"/>
  <c r="AH57" i="12"/>
  <c r="AG57" i="12"/>
  <c r="AF57" i="12"/>
  <c r="AS56" i="12"/>
  <c r="AR56" i="12"/>
  <c r="AQ56" i="12"/>
  <c r="AP56" i="12"/>
  <c r="AO56" i="12"/>
  <c r="AN56" i="12"/>
  <c r="AM56" i="12"/>
  <c r="AK56" i="12"/>
  <c r="AJ56" i="12"/>
  <c r="AI56" i="12"/>
  <c r="AH56" i="12"/>
  <c r="AG56" i="12"/>
  <c r="AF56" i="12"/>
  <c r="AS55" i="12"/>
  <c r="AR55" i="12"/>
  <c r="AQ55" i="12"/>
  <c r="AP55" i="12"/>
  <c r="AO55" i="12"/>
  <c r="AN55" i="12"/>
  <c r="AM55" i="12"/>
  <c r="AK55" i="12"/>
  <c r="AJ55" i="12"/>
  <c r="AI55" i="12"/>
  <c r="AH55" i="12"/>
  <c r="AG55" i="12"/>
  <c r="AF55" i="12"/>
  <c r="AS54" i="12"/>
  <c r="AR54" i="12"/>
  <c r="AQ54" i="12"/>
  <c r="AP54" i="12"/>
  <c r="AO54" i="12"/>
  <c r="AN54" i="12"/>
  <c r="AM54" i="12"/>
  <c r="AK54" i="12"/>
  <c r="AJ54" i="12"/>
  <c r="AI54" i="12"/>
  <c r="AH54" i="12"/>
  <c r="AG54" i="12"/>
  <c r="AF54" i="12"/>
  <c r="AS53" i="12"/>
  <c r="AR53" i="12"/>
  <c r="AQ53" i="12"/>
  <c r="AP53" i="12"/>
  <c r="AO53" i="12"/>
  <c r="AN53" i="12"/>
  <c r="AM53" i="12"/>
  <c r="AK53" i="12"/>
  <c r="AJ53" i="12"/>
  <c r="AI53" i="12"/>
  <c r="AH53" i="12"/>
  <c r="AG53" i="12"/>
  <c r="AF53" i="12"/>
  <c r="AS52" i="12"/>
  <c r="AR52" i="12"/>
  <c r="AQ52" i="12"/>
  <c r="AP52" i="12"/>
  <c r="AO52" i="12"/>
  <c r="AN52" i="12"/>
  <c r="AM52" i="12"/>
  <c r="AK52" i="12"/>
  <c r="AJ52" i="12"/>
  <c r="AI52" i="12"/>
  <c r="AH52" i="12"/>
  <c r="AG52" i="12"/>
  <c r="AF52" i="12"/>
  <c r="AS51" i="12"/>
  <c r="AR51" i="12"/>
  <c r="AQ51" i="12"/>
  <c r="AP51" i="12"/>
  <c r="AO51" i="12"/>
  <c r="AN51" i="12"/>
  <c r="AM51" i="12"/>
  <c r="AK51" i="12"/>
  <c r="AJ51" i="12"/>
  <c r="AI51" i="12"/>
  <c r="AH51" i="12"/>
  <c r="AG51" i="12"/>
  <c r="AF51" i="12"/>
  <c r="AS48" i="12"/>
  <c r="AR48" i="12"/>
  <c r="AQ48" i="12"/>
  <c r="AP48" i="12"/>
  <c r="AO48" i="12"/>
  <c r="AN48" i="12"/>
  <c r="AM48" i="12"/>
  <c r="AK48" i="12"/>
  <c r="AJ48" i="12"/>
  <c r="AI48" i="12"/>
  <c r="AH48" i="12"/>
  <c r="AG48" i="12"/>
  <c r="AF48" i="12"/>
  <c r="AD48" i="12"/>
  <c r="AC48" i="12"/>
  <c r="AB48" i="12"/>
  <c r="AA48" i="12"/>
  <c r="Z48" i="12"/>
  <c r="Y48" i="12"/>
  <c r="X48" i="12"/>
  <c r="V48" i="12"/>
  <c r="U48" i="12"/>
  <c r="T48" i="12"/>
  <c r="S48" i="12"/>
  <c r="R48" i="12"/>
  <c r="Q48" i="12"/>
  <c r="AS47" i="12"/>
  <c r="AR47" i="12"/>
  <c r="AQ47" i="12"/>
  <c r="AP47" i="12"/>
  <c r="AO47" i="12"/>
  <c r="AN47" i="12"/>
  <c r="AM47" i="12"/>
  <c r="AK47" i="12"/>
  <c r="AJ47" i="12"/>
  <c r="AI47" i="12"/>
  <c r="AH47" i="12"/>
  <c r="AG47" i="12"/>
  <c r="AF47" i="12"/>
  <c r="AS46" i="12"/>
  <c r="AR46" i="12"/>
  <c r="AQ46" i="12"/>
  <c r="AP46" i="12"/>
  <c r="AO46" i="12"/>
  <c r="AN46" i="12"/>
  <c r="AM46" i="12"/>
  <c r="AK46" i="12"/>
  <c r="AJ46" i="12"/>
  <c r="AI46" i="12"/>
  <c r="AH46" i="12"/>
  <c r="AG46" i="12"/>
  <c r="AF46" i="12"/>
  <c r="AS45" i="12"/>
  <c r="AR45" i="12"/>
  <c r="AQ45" i="12"/>
  <c r="AP45" i="12"/>
  <c r="AO45" i="12"/>
  <c r="AN45" i="12"/>
  <c r="AM45" i="12"/>
  <c r="AK45" i="12"/>
  <c r="AJ45" i="12"/>
  <c r="AI45" i="12"/>
  <c r="AH45" i="12"/>
  <c r="AG45" i="12"/>
  <c r="AF45" i="12"/>
  <c r="AS44" i="12"/>
  <c r="AR44" i="12"/>
  <c r="AQ44" i="12"/>
  <c r="AP44" i="12"/>
  <c r="AO44" i="12"/>
  <c r="AN44" i="12"/>
  <c r="AM44" i="12"/>
  <c r="AK44" i="12"/>
  <c r="AJ44" i="12"/>
  <c r="AI44" i="12"/>
  <c r="AH44" i="12"/>
  <c r="AG44" i="12"/>
  <c r="AF44" i="12"/>
  <c r="AS43" i="12"/>
  <c r="AR43" i="12"/>
  <c r="AQ43" i="12"/>
  <c r="AP43" i="12"/>
  <c r="AO43" i="12"/>
  <c r="AN43" i="12"/>
  <c r="AM43" i="12"/>
  <c r="AK43" i="12"/>
  <c r="AJ43" i="12"/>
  <c r="AI43" i="12"/>
  <c r="AH43" i="12"/>
  <c r="AG43" i="12"/>
  <c r="AF43" i="12"/>
  <c r="AS42" i="12"/>
  <c r="AR42" i="12"/>
  <c r="AQ42" i="12"/>
  <c r="AP42" i="12"/>
  <c r="AO42" i="12"/>
  <c r="AN42" i="12"/>
  <c r="AM42" i="12"/>
  <c r="AK42" i="12"/>
  <c r="AJ42" i="12"/>
  <c r="AI42" i="12"/>
  <c r="AH42" i="12"/>
  <c r="AG42" i="12"/>
  <c r="AF42" i="12"/>
  <c r="AS41" i="12"/>
  <c r="AR41" i="12"/>
  <c r="AQ41" i="12"/>
  <c r="AP41" i="12"/>
  <c r="AO41" i="12"/>
  <c r="AN41" i="12"/>
  <c r="AM41" i="12"/>
  <c r="AK41" i="12"/>
  <c r="AJ41" i="12"/>
  <c r="AI41" i="12"/>
  <c r="AH41" i="12"/>
  <c r="AG41" i="12"/>
  <c r="AF41" i="12"/>
  <c r="AS40" i="12"/>
  <c r="AR40" i="12"/>
  <c r="AQ40" i="12"/>
  <c r="AP40" i="12"/>
  <c r="AO40" i="12"/>
  <c r="AN40" i="12"/>
  <c r="AM40" i="12"/>
  <c r="AK40" i="12"/>
  <c r="AJ40" i="12"/>
  <c r="AI40" i="12"/>
  <c r="AH40" i="12"/>
  <c r="AG40" i="12"/>
  <c r="AF40" i="12"/>
  <c r="AS39" i="12"/>
  <c r="AR39" i="12"/>
  <c r="AQ39" i="12"/>
  <c r="AP39" i="12"/>
  <c r="AO39" i="12"/>
  <c r="AN39" i="12"/>
  <c r="AM39" i="12"/>
  <c r="AK39" i="12"/>
  <c r="AJ39" i="12"/>
  <c r="AI39" i="12"/>
  <c r="AH39" i="12"/>
  <c r="AG39" i="12"/>
  <c r="AF39" i="12"/>
  <c r="AS38" i="12"/>
  <c r="AR38" i="12"/>
  <c r="AQ38" i="12"/>
  <c r="AP38" i="12"/>
  <c r="AO38" i="12"/>
  <c r="AN38" i="12"/>
  <c r="AM38" i="12"/>
  <c r="AK38" i="12"/>
  <c r="AJ38" i="12"/>
  <c r="AI38" i="12"/>
  <c r="AH38" i="12"/>
  <c r="AG38" i="12"/>
  <c r="AF38" i="12"/>
  <c r="AS37" i="12"/>
  <c r="AR37" i="12"/>
  <c r="AQ37" i="12"/>
  <c r="AP37" i="12"/>
  <c r="AO37" i="12"/>
  <c r="AN37" i="12"/>
  <c r="AM37" i="12"/>
  <c r="AK37" i="12"/>
  <c r="AJ37" i="12"/>
  <c r="AI37" i="12"/>
  <c r="AH37" i="12"/>
  <c r="AG37" i="12"/>
  <c r="AF37" i="12"/>
  <c r="AS34" i="12"/>
  <c r="AR34" i="12"/>
  <c r="AQ34" i="12"/>
  <c r="AP34" i="12"/>
  <c r="AO34" i="12"/>
  <c r="AN34" i="12"/>
  <c r="AM34" i="12"/>
  <c r="AK34" i="12"/>
  <c r="AJ34" i="12"/>
  <c r="AI34" i="12"/>
  <c r="AH34" i="12"/>
  <c r="AG34" i="12"/>
  <c r="AF34" i="12"/>
  <c r="AD34" i="12"/>
  <c r="AC34" i="12"/>
  <c r="AB34" i="12"/>
  <c r="AA34" i="12"/>
  <c r="Z34" i="12"/>
  <c r="Y34" i="12"/>
  <c r="X34" i="12"/>
  <c r="V34" i="12"/>
  <c r="U34" i="12"/>
  <c r="T34" i="12"/>
  <c r="S34" i="12"/>
  <c r="R34" i="12"/>
  <c r="Q34" i="12"/>
  <c r="AS33" i="12"/>
  <c r="AR33" i="12"/>
  <c r="AQ33" i="12"/>
  <c r="AP33" i="12"/>
  <c r="AO33" i="12"/>
  <c r="AN33" i="12"/>
  <c r="AM33" i="12"/>
  <c r="AK33" i="12"/>
  <c r="AJ33" i="12"/>
  <c r="AI33" i="12"/>
  <c r="AH33" i="12"/>
  <c r="AG33" i="12"/>
  <c r="AF33" i="12"/>
  <c r="AD33" i="12"/>
  <c r="AC33" i="12"/>
  <c r="AB33" i="12"/>
  <c r="AA33" i="12"/>
  <c r="Z33" i="12"/>
  <c r="Y33" i="12"/>
  <c r="X33" i="12"/>
  <c r="V33" i="12"/>
  <c r="U33" i="12"/>
  <c r="T33" i="12"/>
  <c r="S33" i="12"/>
  <c r="R33" i="12"/>
  <c r="Q33" i="12"/>
  <c r="AS32" i="12"/>
  <c r="AR32" i="12"/>
  <c r="AQ32" i="12"/>
  <c r="AP32" i="12"/>
  <c r="AO32" i="12"/>
  <c r="AN32" i="12"/>
  <c r="AM32" i="12"/>
  <c r="AK32" i="12"/>
  <c r="AJ32" i="12"/>
  <c r="AI32" i="12"/>
  <c r="AH32" i="12"/>
  <c r="AG32" i="12"/>
  <c r="AF32" i="12"/>
  <c r="AD32" i="12"/>
  <c r="AC32" i="12"/>
  <c r="AB32" i="12"/>
  <c r="AA32" i="12"/>
  <c r="Z32" i="12"/>
  <c r="Y32" i="12"/>
  <c r="X32" i="12"/>
  <c r="V32" i="12"/>
  <c r="U32" i="12"/>
  <c r="T32" i="12"/>
  <c r="S32" i="12"/>
  <c r="R32" i="12"/>
  <c r="Q32" i="12"/>
  <c r="AS31" i="12"/>
  <c r="AR31" i="12"/>
  <c r="AQ31" i="12"/>
  <c r="AP31" i="12"/>
  <c r="AO31" i="12"/>
  <c r="AN31" i="12"/>
  <c r="AM31" i="12"/>
  <c r="AK31" i="12"/>
  <c r="AJ31" i="12"/>
  <c r="AI31" i="12"/>
  <c r="AH31" i="12"/>
  <c r="AG31" i="12"/>
  <c r="AF31" i="12"/>
  <c r="AD31" i="12"/>
  <c r="AC31" i="12"/>
  <c r="AB31" i="12"/>
  <c r="AA31" i="12"/>
  <c r="Z31" i="12"/>
  <c r="Y31" i="12"/>
  <c r="X31" i="12"/>
  <c r="V31" i="12"/>
  <c r="U31" i="12"/>
  <c r="T31" i="12"/>
  <c r="S31" i="12"/>
  <c r="R31" i="12"/>
  <c r="Q31" i="12"/>
  <c r="AS30" i="12"/>
  <c r="AR30" i="12"/>
  <c r="AQ30" i="12"/>
  <c r="AP30" i="12"/>
  <c r="AO30" i="12"/>
  <c r="AN30" i="12"/>
  <c r="AM30" i="12"/>
  <c r="AK30" i="12"/>
  <c r="AJ30" i="12"/>
  <c r="AI30" i="12"/>
  <c r="AH30" i="12"/>
  <c r="AG30" i="12"/>
  <c r="AF30" i="12"/>
  <c r="AD30" i="12"/>
  <c r="AC30" i="12"/>
  <c r="AB30" i="12"/>
  <c r="AA30" i="12"/>
  <c r="Z30" i="12"/>
  <c r="Y30" i="12"/>
  <c r="X30" i="12"/>
  <c r="V30" i="12"/>
  <c r="U30" i="12"/>
  <c r="T30" i="12"/>
  <c r="S30" i="12"/>
  <c r="R30" i="12"/>
  <c r="Q30" i="12"/>
  <c r="AS29" i="12"/>
  <c r="AR29" i="12"/>
  <c r="AQ29" i="12"/>
  <c r="AP29" i="12"/>
  <c r="AO29" i="12"/>
  <c r="AN29" i="12"/>
  <c r="AM29" i="12"/>
  <c r="AK29" i="12"/>
  <c r="AJ29" i="12"/>
  <c r="AI29" i="12"/>
  <c r="AH29" i="12"/>
  <c r="AG29" i="12"/>
  <c r="AF29" i="12"/>
  <c r="AS28" i="12"/>
  <c r="AR28" i="12"/>
  <c r="AQ28" i="12"/>
  <c r="AP28" i="12"/>
  <c r="AO28" i="12"/>
  <c r="AN28" i="12"/>
  <c r="AM28" i="12"/>
  <c r="AK28" i="12"/>
  <c r="AJ28" i="12"/>
  <c r="AI28" i="12"/>
  <c r="AH28" i="12"/>
  <c r="AG28" i="12"/>
  <c r="AF28" i="12"/>
  <c r="AS27" i="12"/>
  <c r="AR27" i="12"/>
  <c r="AQ27" i="12"/>
  <c r="AP27" i="12"/>
  <c r="AO27" i="12"/>
  <c r="AN27" i="12"/>
  <c r="AM27" i="12"/>
  <c r="AK27" i="12"/>
  <c r="AJ27" i="12"/>
  <c r="AI27" i="12"/>
  <c r="AH27" i="12"/>
  <c r="AG27" i="12"/>
  <c r="AF27" i="12"/>
  <c r="AC24" i="12"/>
  <c r="AA24" i="12"/>
  <c r="Z24" i="12"/>
  <c r="Y24" i="12"/>
  <c r="AD21" i="12"/>
  <c r="AC21" i="12"/>
  <c r="AB21" i="12"/>
  <c r="AA21" i="12"/>
  <c r="Z21" i="12"/>
  <c r="Y21" i="12"/>
  <c r="X21" i="12"/>
  <c r="V21" i="12"/>
  <c r="U21" i="12"/>
  <c r="T21" i="12"/>
  <c r="S21" i="12"/>
  <c r="R21" i="12"/>
  <c r="Q21" i="12"/>
  <c r="AD20" i="12"/>
  <c r="AC20" i="12"/>
  <c r="AB20" i="12"/>
  <c r="AA20" i="12"/>
  <c r="Z20" i="12"/>
  <c r="Y20" i="12"/>
  <c r="X20" i="12"/>
  <c r="V20" i="12"/>
  <c r="U20" i="12"/>
  <c r="T20" i="12"/>
  <c r="S20" i="12"/>
  <c r="R20" i="12"/>
  <c r="Q20" i="12"/>
  <c r="AD19" i="12"/>
  <c r="AC19" i="12"/>
  <c r="AB19" i="12"/>
  <c r="AA19" i="12"/>
  <c r="Z19" i="12"/>
  <c r="Y19" i="12"/>
  <c r="X19" i="12"/>
  <c r="V19" i="12"/>
  <c r="U19" i="12"/>
  <c r="T19" i="12"/>
  <c r="S19" i="12"/>
  <c r="R19" i="12"/>
  <c r="Q19" i="12"/>
  <c r="AD18" i="12"/>
  <c r="AC18" i="12"/>
  <c r="AB18" i="12"/>
  <c r="AA18" i="12"/>
  <c r="Z18" i="12"/>
  <c r="Y18" i="12"/>
  <c r="X18" i="12"/>
  <c r="V18" i="12"/>
  <c r="U18" i="12"/>
  <c r="T18" i="12"/>
  <c r="S18" i="12"/>
  <c r="R18" i="12"/>
  <c r="Q18" i="12"/>
  <c r="AD17" i="12"/>
  <c r="AC17" i="12"/>
  <c r="AB17" i="12"/>
  <c r="AA17" i="12"/>
  <c r="Z17" i="12"/>
  <c r="Y17" i="12"/>
  <c r="X17" i="12"/>
  <c r="V17" i="12"/>
  <c r="U17" i="12"/>
  <c r="T17" i="12"/>
  <c r="S17" i="12"/>
  <c r="R17" i="12"/>
  <c r="Q17" i="12"/>
  <c r="AD16" i="12"/>
  <c r="AC16" i="12"/>
  <c r="AB16" i="12"/>
  <c r="AA16" i="12"/>
  <c r="Z16" i="12"/>
  <c r="Y16" i="12"/>
  <c r="X16" i="12"/>
  <c r="V16" i="12"/>
  <c r="U16" i="12"/>
  <c r="T16" i="12"/>
  <c r="S16" i="12"/>
  <c r="R16" i="12"/>
  <c r="Q16" i="12"/>
  <c r="AD15" i="12"/>
  <c r="AC15" i="12"/>
  <c r="AB15" i="12"/>
  <c r="AA15" i="12"/>
  <c r="Z15" i="12"/>
  <c r="Y15" i="12"/>
  <c r="X15" i="12"/>
  <c r="V15" i="12"/>
  <c r="U15" i="12"/>
  <c r="T15" i="12"/>
  <c r="S15" i="12"/>
  <c r="R15" i="12"/>
  <c r="Q15" i="12"/>
  <c r="AD14" i="12"/>
  <c r="AC14" i="12"/>
  <c r="AB14" i="12"/>
  <c r="AA14" i="12"/>
  <c r="Z14" i="12"/>
  <c r="Y14" i="12"/>
  <c r="X14" i="12"/>
  <c r="V14" i="12"/>
  <c r="U14" i="12"/>
  <c r="T14" i="12"/>
  <c r="S14" i="12"/>
  <c r="R14" i="12"/>
  <c r="Q14" i="12"/>
  <c r="AD13" i="12"/>
  <c r="AC13" i="12"/>
  <c r="AB13" i="12"/>
  <c r="AA13" i="12"/>
  <c r="Z13" i="12"/>
  <c r="Y13" i="12"/>
  <c r="X13" i="12"/>
  <c r="V13" i="12"/>
  <c r="U13" i="12"/>
  <c r="T13" i="12"/>
  <c r="S13" i="12"/>
  <c r="R13" i="12"/>
  <c r="Q13" i="12"/>
  <c r="AD12" i="12"/>
  <c r="AC12" i="12"/>
  <c r="AB12" i="12"/>
  <c r="AA12" i="12"/>
  <c r="Z12" i="12"/>
  <c r="Y12" i="12"/>
  <c r="X12" i="12"/>
  <c r="V12" i="12"/>
  <c r="U12" i="12"/>
  <c r="T12" i="12"/>
  <c r="S12" i="12"/>
  <c r="R12" i="12"/>
  <c r="Q12" i="12"/>
  <c r="AD11" i="12"/>
  <c r="AC11" i="12"/>
  <c r="AB11" i="12"/>
  <c r="AA11" i="12"/>
  <c r="Z11" i="12"/>
  <c r="Y11" i="12"/>
  <c r="X11" i="12"/>
  <c r="V11" i="12"/>
  <c r="U11" i="12"/>
  <c r="T11" i="12"/>
  <c r="S11" i="12"/>
  <c r="R11" i="12"/>
  <c r="Q11" i="12"/>
  <c r="E10" i="17" l="1"/>
  <c r="E8" i="17"/>
  <c r="T33" i="3" l="1"/>
  <c r="L39" i="3"/>
  <c r="V46" i="3"/>
  <c r="T57" i="3"/>
  <c r="S57" i="3"/>
  <c r="R57" i="3"/>
  <c r="P57" i="3"/>
  <c r="O57" i="3"/>
  <c r="M57" i="3"/>
  <c r="L57" i="3"/>
  <c r="BB29" i="16" l="1"/>
  <c r="BC29" i="16"/>
  <c r="BD29" i="16"/>
  <c r="BE29" i="16"/>
  <c r="BG29" i="16"/>
  <c r="BI29" i="16"/>
  <c r="BJ29" i="16"/>
  <c r="BK29" i="16"/>
  <c r="BL29" i="16"/>
  <c r="BM29" i="16"/>
  <c r="BN29" i="16"/>
  <c r="BQ29" i="16"/>
  <c r="BR29" i="16"/>
  <c r="BS29" i="16"/>
  <c r="BT29" i="16"/>
  <c r="BV29" i="16"/>
  <c r="BX29" i="16"/>
  <c r="BY29" i="16"/>
  <c r="BZ29" i="16"/>
  <c r="CA29" i="16"/>
  <c r="CB29" i="16"/>
  <c r="CC29" i="16"/>
  <c r="BB29" i="15"/>
  <c r="BC29" i="15"/>
  <c r="BD29" i="15"/>
  <c r="BE29" i="15"/>
  <c r="BG29" i="15"/>
  <c r="BI29" i="15"/>
  <c r="BJ29" i="15"/>
  <c r="BK29" i="15"/>
  <c r="BL29" i="15"/>
  <c r="BM29" i="15"/>
  <c r="BN29" i="15"/>
  <c r="BQ29" i="15"/>
  <c r="BR29" i="15"/>
  <c r="BS29" i="15"/>
  <c r="BT29" i="15"/>
  <c r="BV29" i="15"/>
  <c r="BX29" i="15"/>
  <c r="BY29" i="15"/>
  <c r="BZ29" i="15"/>
  <c r="CA29" i="15"/>
  <c r="CB29" i="15"/>
  <c r="CC29" i="15"/>
  <c r="BO21" i="15"/>
  <c r="CD27" i="15"/>
  <c r="BB28" i="15"/>
  <c r="BC28" i="15"/>
  <c r="BD28" i="15"/>
  <c r="BE28" i="15"/>
  <c r="BG28" i="15"/>
  <c r="BI28" i="15"/>
  <c r="BJ28" i="15"/>
  <c r="BK28" i="15"/>
  <c r="BL28" i="15"/>
  <c r="BM28" i="15"/>
  <c r="BN28" i="15"/>
  <c r="BQ28" i="15"/>
  <c r="BR28" i="15"/>
  <c r="BS28" i="15"/>
  <c r="BT28" i="15"/>
  <c r="BV28" i="15"/>
  <c r="BX28" i="15"/>
  <c r="BY28" i="15"/>
  <c r="BZ28" i="15"/>
  <c r="CA28" i="15"/>
  <c r="CB28" i="15"/>
  <c r="CC28" i="15"/>
  <c r="BB19" i="15"/>
  <c r="BC19" i="15"/>
  <c r="BD19" i="15"/>
  <c r="BE19" i="15"/>
  <c r="BG19" i="15"/>
  <c r="BI19" i="15"/>
  <c r="BJ19" i="15"/>
  <c r="BK19" i="15"/>
  <c r="BL19" i="15"/>
  <c r="BM19" i="15"/>
  <c r="BN19" i="15"/>
  <c r="BU26" i="15"/>
  <c r="BU27" i="15"/>
  <c r="BU23" i="15"/>
  <c r="CD22" i="16"/>
  <c r="BB28" i="16"/>
  <c r="BC28" i="16"/>
  <c r="BD28" i="16"/>
  <c r="BE28" i="16"/>
  <c r="BG28" i="16"/>
  <c r="BI28" i="16"/>
  <c r="BJ28" i="16"/>
  <c r="BK28" i="16"/>
  <c r="BL28" i="16"/>
  <c r="BM28" i="16"/>
  <c r="BN28" i="16"/>
  <c r="BO28" i="16"/>
  <c r="BQ28" i="16"/>
  <c r="BR28" i="16"/>
  <c r="BS28" i="16"/>
  <c r="BT28" i="16"/>
  <c r="BV28" i="16"/>
  <c r="BX28" i="16"/>
  <c r="BY28" i="16"/>
  <c r="BZ28" i="16"/>
  <c r="CA28" i="16"/>
  <c r="CB28" i="16"/>
  <c r="CC28" i="16"/>
  <c r="BB19" i="16"/>
  <c r="BC19" i="16"/>
  <c r="BD19" i="16"/>
  <c r="BE19" i="16"/>
  <c r="BG19" i="16"/>
  <c r="BI19" i="16"/>
  <c r="BJ19" i="16"/>
  <c r="BK19" i="16"/>
  <c r="BL19" i="16"/>
  <c r="BM19" i="16"/>
  <c r="BN19" i="16"/>
  <c r="BF21" i="16"/>
  <c r="BU24" i="16"/>
  <c r="BB21" i="16"/>
  <c r="BC21" i="16"/>
  <c r="BD21" i="16"/>
  <c r="BE21" i="16"/>
  <c r="BG21" i="16"/>
  <c r="BI21" i="16"/>
  <c r="BJ21" i="16"/>
  <c r="BK21" i="16"/>
  <c r="BL21" i="16"/>
  <c r="BM21" i="16"/>
  <c r="BN21" i="16"/>
  <c r="BQ21" i="16"/>
  <c r="BR21" i="16"/>
  <c r="BS21" i="16"/>
  <c r="BT21" i="16"/>
  <c r="BV21" i="16"/>
  <c r="BX21" i="16"/>
  <c r="BY21" i="16"/>
  <c r="BZ21" i="16"/>
  <c r="CA21" i="16"/>
  <c r="CB21" i="16"/>
  <c r="CC21" i="16"/>
  <c r="BB22" i="16"/>
  <c r="BC22" i="16"/>
  <c r="BD22" i="16"/>
  <c r="BE22" i="16"/>
  <c r="BG22" i="16"/>
  <c r="BI22" i="16"/>
  <c r="BJ22" i="16"/>
  <c r="BK22" i="16"/>
  <c r="BL22" i="16"/>
  <c r="BM22" i="16"/>
  <c r="BN22" i="16"/>
  <c r="BO22" i="16"/>
  <c r="BQ22" i="16"/>
  <c r="BR22" i="16"/>
  <c r="BS22" i="16"/>
  <c r="BT22" i="16"/>
  <c r="BV22" i="16"/>
  <c r="BX22" i="16"/>
  <c r="BY22" i="16"/>
  <c r="BZ22" i="16"/>
  <c r="CA22" i="16"/>
  <c r="CB22" i="16"/>
  <c r="CC22" i="16"/>
  <c r="BB23" i="16"/>
  <c r="BC23" i="16"/>
  <c r="BD23" i="16"/>
  <c r="BE23" i="16"/>
  <c r="BG23" i="16"/>
  <c r="BI23" i="16"/>
  <c r="BJ23" i="16"/>
  <c r="BK23" i="16"/>
  <c r="BL23" i="16"/>
  <c r="BM23" i="16"/>
  <c r="BN23" i="16"/>
  <c r="BQ23" i="16"/>
  <c r="BR23" i="16"/>
  <c r="BS23" i="16"/>
  <c r="BT23" i="16"/>
  <c r="BV23" i="16"/>
  <c r="BX23" i="16"/>
  <c r="BY23" i="16"/>
  <c r="BZ23" i="16"/>
  <c r="CA23" i="16"/>
  <c r="CB23" i="16"/>
  <c r="CC23" i="16"/>
  <c r="BB24" i="16"/>
  <c r="BC24" i="16"/>
  <c r="BD24" i="16"/>
  <c r="BE24" i="16"/>
  <c r="BG24" i="16"/>
  <c r="BI24" i="16"/>
  <c r="BJ24" i="16"/>
  <c r="BK24" i="16"/>
  <c r="BL24" i="16"/>
  <c r="BM24" i="16"/>
  <c r="BN24" i="16"/>
  <c r="BQ24" i="16"/>
  <c r="BR24" i="16"/>
  <c r="BS24" i="16"/>
  <c r="BT24" i="16"/>
  <c r="BV24" i="16"/>
  <c r="BX24" i="16"/>
  <c r="BY24" i="16"/>
  <c r="BZ24" i="16"/>
  <c r="CA24" i="16"/>
  <c r="CB24" i="16"/>
  <c r="CC24" i="16"/>
  <c r="BB25" i="16"/>
  <c r="BC25" i="16"/>
  <c r="BD25" i="16"/>
  <c r="BE25" i="16"/>
  <c r="BG25" i="16"/>
  <c r="BI25" i="16"/>
  <c r="BJ25" i="16"/>
  <c r="BK25" i="16"/>
  <c r="BL25" i="16"/>
  <c r="BM25" i="16"/>
  <c r="BN25" i="16"/>
  <c r="BQ25" i="16"/>
  <c r="BR25" i="16"/>
  <c r="BS25" i="16"/>
  <c r="BT25" i="16"/>
  <c r="BV25" i="16"/>
  <c r="BX25" i="16"/>
  <c r="BY25" i="16"/>
  <c r="BZ25" i="16"/>
  <c r="CA25" i="16"/>
  <c r="CB25" i="16"/>
  <c r="CC25" i="16"/>
  <c r="BB26" i="16"/>
  <c r="BC26" i="16"/>
  <c r="BD26" i="16"/>
  <c r="BE26" i="16"/>
  <c r="BG26" i="16"/>
  <c r="BI26" i="16"/>
  <c r="BJ26" i="16"/>
  <c r="BK26" i="16"/>
  <c r="BL26" i="16"/>
  <c r="BM26" i="16"/>
  <c r="BN26" i="16"/>
  <c r="BQ26" i="16"/>
  <c r="BR26" i="16"/>
  <c r="BS26" i="16"/>
  <c r="BT26" i="16"/>
  <c r="BV26" i="16"/>
  <c r="BX26" i="16"/>
  <c r="BY26" i="16"/>
  <c r="BZ26" i="16"/>
  <c r="CA26" i="16"/>
  <c r="CB26" i="16"/>
  <c r="CC26" i="16"/>
  <c r="BB27" i="16"/>
  <c r="BC27" i="16"/>
  <c r="BD27" i="16"/>
  <c r="BE27" i="16"/>
  <c r="BG27" i="16"/>
  <c r="BI27" i="16"/>
  <c r="BJ27" i="16"/>
  <c r="BK27" i="16"/>
  <c r="BL27" i="16"/>
  <c r="BM27" i="16"/>
  <c r="BN27" i="16"/>
  <c r="BQ27" i="16"/>
  <c r="BR27" i="16"/>
  <c r="BS27" i="16"/>
  <c r="BT27" i="16"/>
  <c r="BV27" i="16"/>
  <c r="BX27" i="16"/>
  <c r="BY27" i="16"/>
  <c r="BZ27" i="16"/>
  <c r="CA27" i="16"/>
  <c r="CB27" i="16"/>
  <c r="CC27" i="16"/>
  <c r="CD27" i="16"/>
  <c r="BB21" i="15"/>
  <c r="BC21" i="15"/>
  <c r="BD21" i="15"/>
  <c r="BE21" i="15"/>
  <c r="BG21" i="15"/>
  <c r="BI21" i="15"/>
  <c r="BJ21" i="15"/>
  <c r="BK21" i="15"/>
  <c r="BL21" i="15"/>
  <c r="BM21" i="15"/>
  <c r="BN21" i="15"/>
  <c r="BQ21" i="15"/>
  <c r="BR21" i="15"/>
  <c r="BS21" i="15"/>
  <c r="BT21" i="15"/>
  <c r="BV21" i="15"/>
  <c r="BX21" i="15"/>
  <c r="BY21" i="15"/>
  <c r="BZ21" i="15"/>
  <c r="CA21" i="15"/>
  <c r="CB21" i="15"/>
  <c r="CC21" i="15"/>
  <c r="BB22" i="15"/>
  <c r="BC22" i="15"/>
  <c r="BD22" i="15"/>
  <c r="BE22" i="15"/>
  <c r="BF22" i="15"/>
  <c r="BG22" i="15"/>
  <c r="BI22" i="15"/>
  <c r="BJ22" i="15"/>
  <c r="BK22" i="15"/>
  <c r="BL22" i="15"/>
  <c r="BM22" i="15"/>
  <c r="BN22" i="15"/>
  <c r="BQ22" i="15"/>
  <c r="BR22" i="15"/>
  <c r="BS22" i="15"/>
  <c r="BT22" i="15"/>
  <c r="BV22" i="15"/>
  <c r="BX22" i="15"/>
  <c r="BY22" i="15"/>
  <c r="BZ22" i="15"/>
  <c r="CA22" i="15"/>
  <c r="CB22" i="15"/>
  <c r="CC22" i="15"/>
  <c r="BB23" i="15"/>
  <c r="BC23" i="15"/>
  <c r="BD23" i="15"/>
  <c r="BE23" i="15"/>
  <c r="BG23" i="15"/>
  <c r="BI23" i="15"/>
  <c r="BJ23" i="15"/>
  <c r="BK23" i="15"/>
  <c r="BL23" i="15"/>
  <c r="BM23" i="15"/>
  <c r="BN23" i="15"/>
  <c r="BQ23" i="15"/>
  <c r="BR23" i="15"/>
  <c r="BS23" i="15"/>
  <c r="BT23" i="15"/>
  <c r="BV23" i="15"/>
  <c r="BX23" i="15"/>
  <c r="BY23" i="15"/>
  <c r="BZ23" i="15"/>
  <c r="CA23" i="15"/>
  <c r="CB23" i="15"/>
  <c r="CC23" i="15"/>
  <c r="BB24" i="15"/>
  <c r="BC24" i="15"/>
  <c r="BD24" i="15"/>
  <c r="BE24" i="15"/>
  <c r="BG24" i="15"/>
  <c r="BI24" i="15"/>
  <c r="BJ24" i="15"/>
  <c r="BK24" i="15"/>
  <c r="BL24" i="15"/>
  <c r="BM24" i="15"/>
  <c r="BN24" i="15"/>
  <c r="BQ24" i="15"/>
  <c r="BR24" i="15"/>
  <c r="BS24" i="15"/>
  <c r="BT24" i="15"/>
  <c r="BU24" i="15"/>
  <c r="BV24" i="15"/>
  <c r="BX24" i="15"/>
  <c r="BY24" i="15"/>
  <c r="BZ24" i="15"/>
  <c r="CA24" i="15"/>
  <c r="CB24" i="15"/>
  <c r="CC24" i="15"/>
  <c r="BB25" i="15"/>
  <c r="BC25" i="15"/>
  <c r="BD25" i="15"/>
  <c r="BE25" i="15"/>
  <c r="BG25" i="15"/>
  <c r="BI25" i="15"/>
  <c r="BJ25" i="15"/>
  <c r="BK25" i="15"/>
  <c r="BL25" i="15"/>
  <c r="BM25" i="15"/>
  <c r="BN25" i="15"/>
  <c r="BQ25" i="15"/>
  <c r="BR25" i="15"/>
  <c r="BS25" i="15"/>
  <c r="BT25" i="15"/>
  <c r="BV25" i="15"/>
  <c r="BX25" i="15"/>
  <c r="BY25" i="15"/>
  <c r="BZ25" i="15"/>
  <c r="CA25" i="15"/>
  <c r="CB25" i="15"/>
  <c r="CC25" i="15"/>
  <c r="BB26" i="15"/>
  <c r="BC26" i="15"/>
  <c r="BD26" i="15"/>
  <c r="BE26" i="15"/>
  <c r="BG26" i="15"/>
  <c r="BI26" i="15"/>
  <c r="BJ26" i="15"/>
  <c r="BK26" i="15"/>
  <c r="BL26" i="15"/>
  <c r="BM26" i="15"/>
  <c r="BN26" i="15"/>
  <c r="BQ26" i="15"/>
  <c r="BR26" i="15"/>
  <c r="BS26" i="15"/>
  <c r="BT26" i="15"/>
  <c r="BV26" i="15"/>
  <c r="BX26" i="15"/>
  <c r="BY26" i="15"/>
  <c r="BZ26" i="15"/>
  <c r="CA26" i="15"/>
  <c r="CB26" i="15"/>
  <c r="CC26" i="15"/>
  <c r="BB27" i="15"/>
  <c r="BC27" i="15"/>
  <c r="BD27" i="15"/>
  <c r="BE27" i="15"/>
  <c r="BG27" i="15"/>
  <c r="BI27" i="15"/>
  <c r="BJ27" i="15"/>
  <c r="BK27" i="15"/>
  <c r="BL27" i="15"/>
  <c r="BM27" i="15"/>
  <c r="BN27" i="15"/>
  <c r="BQ27" i="15"/>
  <c r="BR27" i="15"/>
  <c r="BS27" i="15"/>
  <c r="BT27" i="15"/>
  <c r="BV27" i="15"/>
  <c r="BX27" i="15"/>
  <c r="BY27" i="15"/>
  <c r="BZ27" i="15"/>
  <c r="CA27" i="15"/>
  <c r="CB27" i="15"/>
  <c r="CC27" i="15"/>
  <c r="AD57" i="3"/>
  <c r="AC57" i="3"/>
  <c r="AB57" i="3"/>
  <c r="Z57" i="3"/>
  <c r="Y57" i="3"/>
  <c r="W57" i="3"/>
  <c r="V57" i="3"/>
  <c r="BO19" i="16" l="1"/>
  <c r="BO29" i="15"/>
  <c r="BU22" i="16"/>
  <c r="BO29" i="16"/>
  <c r="CD29" i="15"/>
  <c r="CD26" i="15"/>
  <c r="CD22" i="15"/>
  <c r="BU29" i="15"/>
  <c r="BF29" i="15"/>
  <c r="BU29" i="16"/>
  <c r="CD29" i="16"/>
  <c r="BF29" i="16"/>
  <c r="BU23" i="16"/>
  <c r="BF27" i="16"/>
  <c r="BO19" i="15"/>
  <c r="CD25" i="15"/>
  <c r="BU22" i="15"/>
  <c r="BO25" i="15"/>
  <c r="CD23" i="16"/>
  <c r="BO22" i="15"/>
  <c r="BF21" i="15"/>
  <c r="BF22" i="16"/>
  <c r="BF26" i="16"/>
  <c r="BO26" i="15"/>
  <c r="BF28" i="16"/>
  <c r="BO28" i="15"/>
  <c r="BF25" i="16"/>
  <c r="BF19" i="15"/>
  <c r="BU25" i="15"/>
  <c r="BO25" i="16"/>
  <c r="BU28" i="15"/>
  <c r="BO26" i="16"/>
  <c r="BF28" i="15"/>
  <c r="CD28" i="15"/>
  <c r="BU28" i="16"/>
  <c r="BF19" i="16"/>
  <c r="CD28" i="16"/>
  <c r="BO27" i="15"/>
  <c r="CD24" i="15"/>
  <c r="CD23" i="15"/>
  <c r="BF27" i="15"/>
  <c r="BF26" i="15"/>
  <c r="BF25" i="15"/>
  <c r="BU26" i="16"/>
  <c r="BU25" i="16"/>
  <c r="CD26" i="16"/>
  <c r="CD25" i="16"/>
  <c r="BO21" i="16"/>
  <c r="BO27" i="16"/>
  <c r="CD24" i="16"/>
  <c r="BU27" i="16"/>
  <c r="AS48" i="14"/>
  <c r="AR48" i="14"/>
  <c r="AQ48" i="14"/>
  <c r="AP48" i="14"/>
  <c r="AO48" i="14"/>
  <c r="AN48" i="14"/>
  <c r="AM48" i="14"/>
  <c r="AK48" i="14"/>
  <c r="AJ48" i="14"/>
  <c r="AI48" i="14"/>
  <c r="AH48" i="14"/>
  <c r="AG48" i="14"/>
  <c r="AF48" i="14"/>
  <c r="AD48" i="14"/>
  <c r="AC48" i="14"/>
  <c r="AB48" i="14"/>
  <c r="AA48" i="14"/>
  <c r="Z48" i="14"/>
  <c r="Y48" i="14"/>
  <c r="X48" i="14"/>
  <c r="V48" i="14"/>
  <c r="U48" i="14"/>
  <c r="T48" i="14"/>
  <c r="S48" i="14"/>
  <c r="R48" i="14"/>
  <c r="Q48" i="14"/>
  <c r="AF47" i="14"/>
  <c r="AG47" i="14"/>
  <c r="AH47" i="14"/>
  <c r="AI47" i="14"/>
  <c r="AJ47" i="14"/>
  <c r="AK47" i="14"/>
  <c r="AM47" i="14"/>
  <c r="AN47" i="14"/>
  <c r="AO47" i="14"/>
  <c r="AP47" i="14"/>
  <c r="AQ47" i="14"/>
  <c r="AR47" i="14"/>
  <c r="AS47" i="14"/>
  <c r="Q34" i="14"/>
  <c r="R34" i="14"/>
  <c r="S34" i="14"/>
  <c r="T34" i="14"/>
  <c r="U34" i="14"/>
  <c r="V34" i="14"/>
  <c r="X34" i="14"/>
  <c r="Y34" i="14"/>
  <c r="Z34" i="14"/>
  <c r="AA34" i="14"/>
  <c r="AB34" i="14"/>
  <c r="AC34" i="14"/>
  <c r="AD34" i="14"/>
  <c r="AF34" i="14"/>
  <c r="AG34" i="14"/>
  <c r="AH34" i="14"/>
  <c r="AI34" i="14"/>
  <c r="AJ34" i="14"/>
  <c r="AK34" i="14"/>
  <c r="AM34" i="14"/>
  <c r="AN34" i="14"/>
  <c r="AO34" i="14"/>
  <c r="AP34" i="14"/>
  <c r="AQ34" i="14"/>
  <c r="AR34" i="14"/>
  <c r="AS34" i="14"/>
  <c r="V56" i="3"/>
  <c r="W56" i="3"/>
  <c r="Y56" i="3"/>
  <c r="Z56" i="3"/>
  <c r="AB56" i="3"/>
  <c r="AC56" i="3"/>
  <c r="AD56" i="3"/>
  <c r="L43" i="3"/>
  <c r="M43" i="3"/>
  <c r="O43" i="3"/>
  <c r="P43" i="3"/>
  <c r="R43" i="3"/>
  <c r="S43" i="3"/>
  <c r="T43" i="3"/>
  <c r="V43" i="3"/>
  <c r="W43" i="3"/>
  <c r="Y43" i="3"/>
  <c r="Z43" i="3"/>
  <c r="AB43" i="3"/>
  <c r="AC43" i="3"/>
  <c r="AD43" i="3"/>
  <c r="AF46" i="14" l="1"/>
  <c r="AG46" i="14"/>
  <c r="AH46" i="14"/>
  <c r="AI46" i="14"/>
  <c r="AJ46" i="14"/>
  <c r="AK46" i="14"/>
  <c r="AM46" i="14"/>
  <c r="AN46" i="14"/>
  <c r="AO46" i="14"/>
  <c r="AP46" i="14"/>
  <c r="AQ46" i="14"/>
  <c r="AR46" i="14"/>
  <c r="AS46" i="14"/>
  <c r="V55" i="3"/>
  <c r="W55" i="3"/>
  <c r="Y55" i="3"/>
  <c r="Z55" i="3"/>
  <c r="AB55" i="3"/>
  <c r="AC55" i="3"/>
  <c r="AD55" i="3"/>
  <c r="AF45" i="14"/>
  <c r="AG45" i="14"/>
  <c r="AH45" i="14"/>
  <c r="AI45" i="14"/>
  <c r="AJ45" i="14"/>
  <c r="AK45" i="14"/>
  <c r="AM45" i="14"/>
  <c r="AN45" i="14"/>
  <c r="AO45" i="14"/>
  <c r="AP45" i="14"/>
  <c r="AQ45" i="14"/>
  <c r="AR45" i="14"/>
  <c r="AS45" i="14"/>
  <c r="V54" i="3"/>
  <c r="W54" i="3"/>
  <c r="Y54" i="3"/>
  <c r="Z54" i="3"/>
  <c r="AB54" i="3"/>
  <c r="AC54" i="3"/>
  <c r="AD54" i="3"/>
  <c r="V53" i="3" l="1"/>
  <c r="W53" i="3"/>
  <c r="Y53" i="3"/>
  <c r="Z53" i="3"/>
  <c r="AB53" i="3"/>
  <c r="AC53" i="3"/>
  <c r="AD53" i="3"/>
  <c r="L42" i="3"/>
  <c r="M42" i="3"/>
  <c r="O42" i="3"/>
  <c r="P42" i="3"/>
  <c r="R42" i="3"/>
  <c r="S42" i="3"/>
  <c r="T42" i="3"/>
  <c r="V42" i="3"/>
  <c r="W42" i="3"/>
  <c r="Y42" i="3"/>
  <c r="Z42" i="3"/>
  <c r="AB42" i="3"/>
  <c r="AC42" i="3"/>
  <c r="AD42" i="3"/>
  <c r="AF44" i="14"/>
  <c r="AG44" i="14"/>
  <c r="AH44" i="14"/>
  <c r="AI44" i="14"/>
  <c r="AJ44" i="14"/>
  <c r="AK44" i="14"/>
  <c r="AM44" i="14"/>
  <c r="AN44" i="14"/>
  <c r="AO44" i="14"/>
  <c r="AP44" i="14"/>
  <c r="AQ44" i="14"/>
  <c r="AR44" i="14"/>
  <c r="AS44" i="14"/>
  <c r="Q32" i="14"/>
  <c r="R32" i="14"/>
  <c r="S32" i="14"/>
  <c r="T32" i="14"/>
  <c r="U32" i="14"/>
  <c r="V32" i="14"/>
  <c r="X32" i="14"/>
  <c r="Y32" i="14"/>
  <c r="Z32" i="14"/>
  <c r="AA32" i="14"/>
  <c r="AB32" i="14"/>
  <c r="AC32" i="14"/>
  <c r="AD32" i="14"/>
  <c r="AF32" i="14"/>
  <c r="AG32" i="14"/>
  <c r="AH32" i="14"/>
  <c r="AI32" i="14"/>
  <c r="AJ32" i="14"/>
  <c r="AK32" i="14"/>
  <c r="AM32" i="14"/>
  <c r="AN32" i="14"/>
  <c r="AO32" i="14"/>
  <c r="AP32" i="14"/>
  <c r="AQ32" i="14"/>
  <c r="AR32" i="14"/>
  <c r="AS32" i="14"/>
  <c r="Q33" i="14"/>
  <c r="R33" i="14"/>
  <c r="S33" i="14"/>
  <c r="T33" i="14"/>
  <c r="U33" i="14"/>
  <c r="V33" i="14"/>
  <c r="X33" i="14"/>
  <c r="Y33" i="14"/>
  <c r="Z33" i="14"/>
  <c r="AA33" i="14"/>
  <c r="AB33" i="14"/>
  <c r="AC33" i="14"/>
  <c r="AD33" i="14"/>
  <c r="AF33" i="14"/>
  <c r="AG33" i="14"/>
  <c r="AH33" i="14"/>
  <c r="AI33" i="14"/>
  <c r="AJ33" i="14"/>
  <c r="AK33" i="14"/>
  <c r="AM33" i="14"/>
  <c r="AN33" i="14"/>
  <c r="AO33" i="14"/>
  <c r="AP33" i="14"/>
  <c r="AQ33" i="14"/>
  <c r="AR33" i="14"/>
  <c r="AS33" i="14"/>
  <c r="AF43" i="14"/>
  <c r="AG43" i="14"/>
  <c r="AH43" i="14"/>
  <c r="AI43" i="14"/>
  <c r="AJ43" i="14"/>
  <c r="AK43" i="14"/>
  <c r="AM43" i="14"/>
  <c r="AN43" i="14"/>
  <c r="AO43" i="14"/>
  <c r="AP43" i="14"/>
  <c r="AQ43" i="14"/>
  <c r="AR43" i="14"/>
  <c r="AS43" i="14"/>
  <c r="V52" i="3"/>
  <c r="W52" i="3"/>
  <c r="Y52" i="3"/>
  <c r="Z52" i="3"/>
  <c r="AB52" i="3"/>
  <c r="AC52" i="3"/>
  <c r="AD52" i="3"/>
  <c r="AF42" i="14" l="1"/>
  <c r="AG42" i="14"/>
  <c r="AH42" i="14"/>
  <c r="AI42" i="14"/>
  <c r="AJ42" i="14"/>
  <c r="AK42" i="14"/>
  <c r="AM42" i="14"/>
  <c r="AN42" i="14"/>
  <c r="AO42" i="14"/>
  <c r="AP42" i="14"/>
  <c r="AQ42" i="14"/>
  <c r="AR42" i="14"/>
  <c r="AS42" i="14"/>
  <c r="AM40" i="14"/>
  <c r="AN40" i="14"/>
  <c r="AO40" i="14"/>
  <c r="AP40" i="14"/>
  <c r="AQ40" i="14"/>
  <c r="AR40" i="14"/>
  <c r="AS40" i="14"/>
  <c r="AM41" i="14"/>
  <c r="AN41" i="14"/>
  <c r="AO41" i="14"/>
  <c r="AP41" i="14"/>
  <c r="AQ41" i="14"/>
  <c r="AR41" i="14"/>
  <c r="AS41" i="14"/>
  <c r="V51" i="3"/>
  <c r="W51" i="3"/>
  <c r="Y51" i="3"/>
  <c r="Z51" i="3"/>
  <c r="AB51" i="3"/>
  <c r="AC51" i="3"/>
  <c r="AD51" i="3"/>
  <c r="Q21" i="14"/>
  <c r="R21" i="14"/>
  <c r="S21" i="14"/>
  <c r="T21" i="14"/>
  <c r="U21" i="14"/>
  <c r="V21" i="14"/>
  <c r="X21" i="14"/>
  <c r="Y21" i="14"/>
  <c r="Z21" i="14"/>
  <c r="AA21" i="14"/>
  <c r="AB21" i="14"/>
  <c r="AC21" i="14"/>
  <c r="AD21" i="14"/>
  <c r="AF41" i="14"/>
  <c r="AG41" i="14"/>
  <c r="AH41" i="14"/>
  <c r="AI41" i="14"/>
  <c r="AJ41" i="14"/>
  <c r="AK41" i="14"/>
  <c r="AF40" i="14"/>
  <c r="AG40" i="14"/>
  <c r="AH40" i="14"/>
  <c r="AI40" i="14"/>
  <c r="AJ40" i="14"/>
  <c r="AK40" i="14"/>
  <c r="L30" i="3"/>
  <c r="M30" i="3"/>
  <c r="O30" i="3"/>
  <c r="P30" i="3"/>
  <c r="R30" i="3"/>
  <c r="S30" i="3"/>
  <c r="T30" i="3"/>
  <c r="L41" i="3"/>
  <c r="M41" i="3"/>
  <c r="O41" i="3"/>
  <c r="P41" i="3"/>
  <c r="R41" i="3"/>
  <c r="S41" i="3"/>
  <c r="T41" i="3"/>
  <c r="V41" i="3"/>
  <c r="W41" i="3"/>
  <c r="Y41" i="3"/>
  <c r="Z41" i="3"/>
  <c r="AB41" i="3"/>
  <c r="AC41" i="3"/>
  <c r="AD41" i="3"/>
  <c r="V50" i="3"/>
  <c r="W50" i="3"/>
  <c r="Y50" i="3"/>
  <c r="Z50" i="3"/>
  <c r="AB50" i="3"/>
  <c r="AC50" i="3"/>
  <c r="AD50" i="3"/>
  <c r="V49" i="3"/>
  <c r="W49" i="3"/>
  <c r="Y49" i="3"/>
  <c r="Z49" i="3"/>
  <c r="AB49" i="3"/>
  <c r="AC49" i="3"/>
  <c r="AD49" i="3"/>
  <c r="V47" i="3"/>
  <c r="W47" i="3"/>
  <c r="Y47" i="3"/>
  <c r="Z47" i="3"/>
  <c r="AB47" i="3"/>
  <c r="AC47" i="3"/>
  <c r="AD47" i="3"/>
  <c r="V48" i="3"/>
  <c r="W48" i="3"/>
  <c r="Y48" i="3"/>
  <c r="Z48" i="3"/>
  <c r="AB48" i="3"/>
  <c r="AC48" i="3"/>
  <c r="AD48" i="3"/>
  <c r="AF39" i="14"/>
  <c r="AG39" i="14"/>
  <c r="AH39" i="14"/>
  <c r="AI39" i="14"/>
  <c r="AJ39" i="14"/>
  <c r="AK39" i="14"/>
  <c r="AM39" i="14"/>
  <c r="AN39" i="14"/>
  <c r="AO39" i="14"/>
  <c r="AP39" i="14"/>
  <c r="AQ39" i="14"/>
  <c r="AR39" i="14"/>
  <c r="AS39" i="14"/>
  <c r="L40" i="3"/>
  <c r="M40" i="3"/>
  <c r="O40" i="3"/>
  <c r="P40" i="3"/>
  <c r="R40" i="3"/>
  <c r="S40" i="3"/>
  <c r="T40" i="3"/>
  <c r="V40" i="3"/>
  <c r="W40" i="3"/>
  <c r="Y40" i="3"/>
  <c r="Z40" i="3"/>
  <c r="AB40" i="3"/>
  <c r="AC40" i="3"/>
  <c r="AD40" i="3"/>
  <c r="AF38" i="14"/>
  <c r="AG38" i="14"/>
  <c r="AH38" i="14"/>
  <c r="AI38" i="14"/>
  <c r="AJ38" i="14"/>
  <c r="AK38" i="14"/>
  <c r="AM38" i="14"/>
  <c r="AN38" i="14"/>
  <c r="AO38" i="14"/>
  <c r="AP38" i="14"/>
  <c r="AQ38" i="14"/>
  <c r="AR38" i="14"/>
  <c r="AS38" i="14"/>
  <c r="Q31" i="14"/>
  <c r="R31" i="14"/>
  <c r="S31" i="14"/>
  <c r="T31" i="14"/>
  <c r="U31" i="14"/>
  <c r="V31" i="14"/>
  <c r="X31" i="14"/>
  <c r="Y31" i="14"/>
  <c r="Z31" i="14"/>
  <c r="AA31" i="14"/>
  <c r="AB31" i="14"/>
  <c r="AC31" i="14"/>
  <c r="AD31" i="14"/>
  <c r="AF31" i="14"/>
  <c r="AG31" i="14"/>
  <c r="AH31" i="14"/>
  <c r="AI31" i="14"/>
  <c r="AJ31" i="14"/>
  <c r="AK31" i="14"/>
  <c r="AM31" i="14"/>
  <c r="AN31" i="14"/>
  <c r="AO31" i="14"/>
  <c r="AP31" i="14"/>
  <c r="AQ31" i="14"/>
  <c r="AR31" i="14"/>
  <c r="AS31" i="14"/>
  <c r="W46" i="3"/>
  <c r="Y46" i="3"/>
  <c r="Z46" i="3"/>
  <c r="AB46" i="3"/>
  <c r="AC46" i="3"/>
  <c r="AD46" i="3"/>
  <c r="AF37" i="14"/>
  <c r="AG37" i="14"/>
  <c r="AH37" i="14"/>
  <c r="AI37" i="14"/>
  <c r="AJ37" i="14"/>
  <c r="AK37" i="14"/>
  <c r="AM37" i="14"/>
  <c r="AN37" i="14"/>
  <c r="AO37" i="14"/>
  <c r="AP37" i="14"/>
  <c r="AQ37" i="14"/>
  <c r="AR37" i="14"/>
  <c r="AS37" i="14"/>
  <c r="V45" i="3"/>
  <c r="W45" i="3"/>
  <c r="Y45" i="3"/>
  <c r="Z45" i="3"/>
  <c r="AB45" i="3"/>
  <c r="AC45" i="3"/>
  <c r="AD45" i="3"/>
  <c r="M39" i="3"/>
  <c r="O39" i="3"/>
  <c r="P39" i="3"/>
  <c r="R39" i="3"/>
  <c r="S39" i="3"/>
  <c r="T39" i="3"/>
  <c r="V39" i="3"/>
  <c r="W39" i="3"/>
  <c r="Y39" i="3"/>
  <c r="Z39" i="3"/>
  <c r="AB39" i="3"/>
  <c r="AC39" i="3"/>
  <c r="AD39" i="3"/>
  <c r="Q30" i="14"/>
  <c r="R30" i="14"/>
  <c r="S30" i="14"/>
  <c r="T30" i="14"/>
  <c r="U30" i="14"/>
  <c r="V30" i="14"/>
  <c r="X30" i="14"/>
  <c r="Y30" i="14"/>
  <c r="Z30" i="14"/>
  <c r="AA30" i="14"/>
  <c r="AB30" i="14"/>
  <c r="AC30" i="14"/>
  <c r="AD30" i="14"/>
  <c r="AF30" i="14"/>
  <c r="AG30" i="14"/>
  <c r="AH30" i="14"/>
  <c r="AI30" i="14"/>
  <c r="AJ30" i="14"/>
  <c r="AK30" i="14"/>
  <c r="AM30" i="14"/>
  <c r="AN30" i="14"/>
  <c r="AO30" i="14"/>
  <c r="AP30" i="14"/>
  <c r="AQ30" i="14"/>
  <c r="AR30" i="14"/>
  <c r="AS30" i="14"/>
  <c r="AF29" i="14" l="1"/>
  <c r="AG29" i="14"/>
  <c r="AH29" i="14"/>
  <c r="AI29" i="14"/>
  <c r="AJ29" i="14"/>
  <c r="AK29" i="14"/>
  <c r="AM29" i="14"/>
  <c r="AN29" i="14"/>
  <c r="AO29" i="14"/>
  <c r="AP29" i="14"/>
  <c r="AQ29" i="14"/>
  <c r="AR29" i="14"/>
  <c r="AS29" i="14"/>
  <c r="BO23" i="16" l="1"/>
  <c r="BU21" i="16"/>
  <c r="BF24" i="16"/>
  <c r="BF23" i="16"/>
  <c r="CD21" i="16"/>
  <c r="BO24" i="16"/>
  <c r="BF23" i="15"/>
  <c r="BO23" i="15"/>
  <c r="BF24" i="15"/>
  <c r="BU21" i="15"/>
  <c r="CD21" i="15"/>
  <c r="BO24" i="15"/>
  <c r="R60" i="5" l="1"/>
  <c r="S60" i="5"/>
  <c r="V60" i="5"/>
  <c r="W60" i="5"/>
  <c r="X60" i="5"/>
  <c r="Y60" i="5"/>
  <c r="Z60" i="5"/>
  <c r="AA60" i="5"/>
  <c r="R73" i="5"/>
  <c r="S73" i="5"/>
  <c r="V73" i="5"/>
  <c r="W73" i="5"/>
  <c r="X73" i="5"/>
  <c r="Y73" i="5"/>
  <c r="Z73" i="5"/>
  <c r="AA73" i="5"/>
  <c r="AD73" i="5"/>
  <c r="AE73" i="5"/>
  <c r="AH73" i="5"/>
  <c r="AI73" i="5"/>
  <c r="AJ73" i="5"/>
  <c r="AK73" i="5"/>
  <c r="AL73" i="5"/>
  <c r="AM73" i="5"/>
  <c r="P73" i="5"/>
  <c r="H73" i="5"/>
  <c r="D73" i="5"/>
  <c r="B57" i="10"/>
  <c r="B56" i="10"/>
  <c r="B55" i="10"/>
  <c r="C58" i="10"/>
  <c r="F58" i="10"/>
  <c r="G58" i="10"/>
  <c r="J58" i="10"/>
  <c r="K58" i="10"/>
  <c r="L58" i="10"/>
  <c r="M58" i="10"/>
  <c r="N58" i="10"/>
  <c r="O58" i="10"/>
  <c r="B58" i="10"/>
  <c r="R95" i="10"/>
  <c r="S95" i="10"/>
  <c r="V95" i="10"/>
  <c r="W95" i="10"/>
  <c r="X95" i="10"/>
  <c r="Y95" i="10"/>
  <c r="Z95" i="10"/>
  <c r="AA95" i="10"/>
  <c r="AD95" i="10"/>
  <c r="AE95" i="10"/>
  <c r="AH95" i="10"/>
  <c r="AI95" i="10"/>
  <c r="AJ95" i="10"/>
  <c r="AK95" i="10"/>
  <c r="AL95" i="10"/>
  <c r="AM95" i="10"/>
  <c r="P95" i="10"/>
  <c r="D95" i="10"/>
  <c r="H95" i="10"/>
  <c r="R93" i="10"/>
  <c r="S93" i="10"/>
  <c r="V93" i="10"/>
  <c r="W93" i="10"/>
  <c r="X93" i="10"/>
  <c r="Y93" i="10"/>
  <c r="Z93" i="10"/>
  <c r="AA93" i="10"/>
  <c r="AD93" i="10"/>
  <c r="AE93" i="10"/>
  <c r="AH93" i="10"/>
  <c r="AI93" i="10"/>
  <c r="AJ93" i="10"/>
  <c r="AK93" i="10"/>
  <c r="AL93" i="10"/>
  <c r="AM93" i="10"/>
  <c r="R94" i="10"/>
  <c r="S94" i="10"/>
  <c r="V94" i="10"/>
  <c r="W94" i="10"/>
  <c r="X94" i="10"/>
  <c r="Y94" i="10"/>
  <c r="Z94" i="10"/>
  <c r="AA94" i="10"/>
  <c r="AD94" i="10"/>
  <c r="AE94" i="10"/>
  <c r="AH94" i="10"/>
  <c r="AI94" i="10"/>
  <c r="AJ94" i="10"/>
  <c r="AK94" i="10"/>
  <c r="AL94" i="10"/>
  <c r="AM94" i="10"/>
  <c r="P94" i="10"/>
  <c r="D94" i="10"/>
  <c r="H94" i="10"/>
  <c r="P93" i="10"/>
  <c r="D93" i="10"/>
  <c r="H93" i="10"/>
  <c r="L39" i="1"/>
  <c r="M39" i="1"/>
  <c r="O39" i="1"/>
  <c r="P39" i="1"/>
  <c r="L52" i="1"/>
  <c r="M52" i="1"/>
  <c r="O52" i="1"/>
  <c r="P52" i="1"/>
  <c r="V52" i="1"/>
  <c r="W52" i="1"/>
  <c r="Y52" i="1"/>
  <c r="Z52" i="1"/>
  <c r="H52" i="1"/>
  <c r="I52" i="1"/>
  <c r="C57" i="10"/>
  <c r="F57" i="10"/>
  <c r="G57" i="10"/>
  <c r="J57" i="10"/>
  <c r="K57" i="10"/>
  <c r="L57" i="10"/>
  <c r="M57" i="10"/>
  <c r="N57" i="10"/>
  <c r="O57" i="10"/>
  <c r="R90" i="10"/>
  <c r="S90" i="10"/>
  <c r="V90" i="10"/>
  <c r="W90" i="10"/>
  <c r="X90" i="10"/>
  <c r="Y90" i="10"/>
  <c r="Z90" i="10"/>
  <c r="AA90" i="10"/>
  <c r="AD90" i="10"/>
  <c r="AE90" i="10"/>
  <c r="AH90" i="10"/>
  <c r="AI90" i="10"/>
  <c r="AJ90" i="10"/>
  <c r="AK90" i="10"/>
  <c r="AL90" i="10"/>
  <c r="AM90" i="10"/>
  <c r="R91" i="10"/>
  <c r="S91" i="10"/>
  <c r="V91" i="10"/>
  <c r="W91" i="10"/>
  <c r="X91" i="10"/>
  <c r="Y91" i="10"/>
  <c r="Z91" i="10"/>
  <c r="AA91" i="10"/>
  <c r="AD91" i="10"/>
  <c r="AE91" i="10"/>
  <c r="AH91" i="10"/>
  <c r="AI91" i="10"/>
  <c r="AJ91" i="10"/>
  <c r="AK91" i="10"/>
  <c r="AL91" i="10"/>
  <c r="AM91" i="10"/>
  <c r="R92" i="10"/>
  <c r="S92" i="10"/>
  <c r="V92" i="10"/>
  <c r="W92" i="10"/>
  <c r="X92" i="10"/>
  <c r="Y92" i="10"/>
  <c r="Z92" i="10"/>
  <c r="AA92" i="10"/>
  <c r="AD92" i="10"/>
  <c r="AE92" i="10"/>
  <c r="AH92" i="10"/>
  <c r="AI92" i="10"/>
  <c r="AJ92" i="10"/>
  <c r="AK92" i="10"/>
  <c r="AL92" i="10"/>
  <c r="AM92" i="10"/>
  <c r="P92" i="10"/>
  <c r="H92" i="10"/>
  <c r="P91" i="10"/>
  <c r="H91" i="10"/>
  <c r="P90" i="10"/>
  <c r="H90" i="10"/>
  <c r="D90" i="10"/>
  <c r="D91" i="10"/>
  <c r="D92" i="10"/>
  <c r="R72" i="5"/>
  <c r="S72" i="5"/>
  <c r="V72" i="5"/>
  <c r="W72" i="5"/>
  <c r="X72" i="5"/>
  <c r="Y72" i="5"/>
  <c r="Z72" i="5"/>
  <c r="AA72" i="5"/>
  <c r="AD72" i="5"/>
  <c r="AE72" i="5"/>
  <c r="AH72" i="5"/>
  <c r="AI72" i="5"/>
  <c r="AJ72" i="5"/>
  <c r="AK72" i="5"/>
  <c r="AL72" i="5"/>
  <c r="AM72" i="5"/>
  <c r="P72" i="5"/>
  <c r="H72" i="5"/>
  <c r="D72" i="5"/>
  <c r="W38" i="3"/>
  <c r="Y38" i="3"/>
  <c r="Z38" i="3"/>
  <c r="V38" i="3"/>
  <c r="Q20" i="14"/>
  <c r="R20" i="14"/>
  <c r="S20" i="14"/>
  <c r="T20" i="14"/>
  <c r="U20" i="14"/>
  <c r="V20" i="14"/>
  <c r="X20" i="14"/>
  <c r="Y20" i="14"/>
  <c r="Z20" i="14"/>
  <c r="AA20" i="14"/>
  <c r="AC20" i="14"/>
  <c r="AD20" i="14"/>
  <c r="AF27" i="14"/>
  <c r="AG27" i="14"/>
  <c r="AH27" i="14"/>
  <c r="AI27" i="14"/>
  <c r="AJ27" i="14"/>
  <c r="AK27" i="14"/>
  <c r="AM27" i="14"/>
  <c r="AN27" i="14"/>
  <c r="AO27" i="14"/>
  <c r="AP27" i="14"/>
  <c r="AR27" i="14"/>
  <c r="AS27" i="14"/>
  <c r="AF28" i="14"/>
  <c r="AG28" i="14"/>
  <c r="AH28" i="14"/>
  <c r="AI28" i="14"/>
  <c r="AJ28" i="14"/>
  <c r="AK28" i="14"/>
  <c r="AM28" i="14"/>
  <c r="AN28" i="14"/>
  <c r="AO28" i="14"/>
  <c r="AP28" i="14"/>
  <c r="AR28" i="14"/>
  <c r="AS28" i="14"/>
  <c r="AM58" i="10" l="1"/>
  <c r="AF95" i="10"/>
  <c r="P58" i="10"/>
  <c r="H58" i="10"/>
  <c r="AF94" i="10"/>
  <c r="AL58" i="10"/>
  <c r="AN93" i="10"/>
  <c r="AD58" i="10"/>
  <c r="D58" i="10"/>
  <c r="AE58" i="10"/>
  <c r="AF73" i="5"/>
  <c r="J52" i="1"/>
  <c r="B45" i="10"/>
  <c r="AK58" i="10"/>
  <c r="AJ58" i="10"/>
  <c r="AI58" i="10"/>
  <c r="AH58" i="10"/>
  <c r="AF93" i="10"/>
  <c r="AN95" i="10"/>
  <c r="AN73" i="5"/>
  <c r="AN94" i="10"/>
  <c r="AF91" i="10"/>
  <c r="AN91" i="10"/>
  <c r="D57" i="10"/>
  <c r="AF92" i="10"/>
  <c r="P57" i="10"/>
  <c r="AN92" i="10"/>
  <c r="H57" i="10"/>
  <c r="L51" i="1"/>
  <c r="M51" i="1"/>
  <c r="O51" i="1"/>
  <c r="P51" i="1"/>
  <c r="V51" i="1"/>
  <c r="W51" i="1"/>
  <c r="Y51" i="1"/>
  <c r="Z51" i="1"/>
  <c r="H51" i="1"/>
  <c r="AB52" i="1" s="1"/>
  <c r="I51" i="1"/>
  <c r="AC52" i="1" s="1"/>
  <c r="AF58" i="10" l="1"/>
  <c r="AN58" i="10"/>
  <c r="J51" i="1"/>
  <c r="AD52" i="1" s="1"/>
  <c r="AB20" i="14" l="1"/>
  <c r="AQ27" i="14" l="1"/>
  <c r="AQ28" i="14"/>
  <c r="AD63" i="10"/>
  <c r="AE63" i="10"/>
  <c r="AH63" i="10"/>
  <c r="AI63" i="10"/>
  <c r="AJ63" i="10"/>
  <c r="AK63" i="10"/>
  <c r="AL63" i="10"/>
  <c r="AM63" i="10"/>
  <c r="AD64" i="10"/>
  <c r="AE64" i="10"/>
  <c r="AH64" i="10"/>
  <c r="AI64" i="10"/>
  <c r="AJ64" i="10"/>
  <c r="AK64" i="10"/>
  <c r="AL64" i="10"/>
  <c r="AM64" i="10"/>
  <c r="AD65" i="10"/>
  <c r="AE65" i="10"/>
  <c r="AH65" i="10"/>
  <c r="AI65" i="10"/>
  <c r="AJ65" i="10"/>
  <c r="AK65" i="10"/>
  <c r="AL65" i="10"/>
  <c r="AM65" i="10"/>
  <c r="AD66" i="10"/>
  <c r="AE66" i="10"/>
  <c r="AH66" i="10"/>
  <c r="AI66" i="10"/>
  <c r="AJ66" i="10"/>
  <c r="AK66" i="10"/>
  <c r="AL66" i="10"/>
  <c r="AM66" i="10"/>
  <c r="AD67" i="10"/>
  <c r="AE67" i="10"/>
  <c r="AH67" i="10"/>
  <c r="AI67" i="10"/>
  <c r="AJ67" i="10"/>
  <c r="AK67" i="10"/>
  <c r="AL67" i="10"/>
  <c r="AM67" i="10"/>
  <c r="AD68" i="10"/>
  <c r="AE68" i="10"/>
  <c r="AH68" i="10"/>
  <c r="AI68" i="10"/>
  <c r="AJ68" i="10"/>
  <c r="AK68" i="10"/>
  <c r="AL68" i="10"/>
  <c r="AM68" i="10"/>
  <c r="AD69" i="10"/>
  <c r="AE69" i="10"/>
  <c r="AH69" i="10"/>
  <c r="AI69" i="10"/>
  <c r="AJ69" i="10"/>
  <c r="AK69" i="10"/>
  <c r="AL69" i="10"/>
  <c r="AM69" i="10"/>
  <c r="AD70" i="10"/>
  <c r="AE70" i="10"/>
  <c r="AH70" i="10"/>
  <c r="AI70" i="10"/>
  <c r="AJ70" i="10"/>
  <c r="AK70" i="10"/>
  <c r="AL70" i="10"/>
  <c r="AM70" i="10"/>
  <c r="AD71" i="10"/>
  <c r="AE71" i="10"/>
  <c r="AH71" i="10"/>
  <c r="AI71" i="10"/>
  <c r="AJ71" i="10"/>
  <c r="AK71" i="10"/>
  <c r="AL71" i="10"/>
  <c r="AM71" i="10"/>
  <c r="AD72" i="10"/>
  <c r="AE72" i="10"/>
  <c r="AH72" i="10"/>
  <c r="AI72" i="10"/>
  <c r="AJ72" i="10"/>
  <c r="AK72" i="10"/>
  <c r="AL72" i="10"/>
  <c r="AM72" i="10"/>
  <c r="AD73" i="10"/>
  <c r="AE73" i="10"/>
  <c r="AH73" i="10"/>
  <c r="AI73" i="10"/>
  <c r="AJ73" i="10"/>
  <c r="AK73" i="10"/>
  <c r="AL73" i="10"/>
  <c r="AM73" i="10"/>
  <c r="AD74" i="10"/>
  <c r="AE74" i="10"/>
  <c r="AH74" i="10"/>
  <c r="AI74" i="10"/>
  <c r="AJ74" i="10"/>
  <c r="AK74" i="10"/>
  <c r="AL74" i="10"/>
  <c r="AM74" i="10"/>
  <c r="AD75" i="10"/>
  <c r="AE75" i="10"/>
  <c r="AH75" i="10"/>
  <c r="AI75" i="10"/>
  <c r="AJ75" i="10"/>
  <c r="AK75" i="10"/>
  <c r="AL75" i="10"/>
  <c r="AM75" i="10"/>
  <c r="AD76" i="10"/>
  <c r="AE76" i="10"/>
  <c r="AH76" i="10"/>
  <c r="AI76" i="10"/>
  <c r="AJ76" i="10"/>
  <c r="AK76" i="10"/>
  <c r="AL76" i="10"/>
  <c r="AM76" i="10"/>
  <c r="AD77" i="10"/>
  <c r="AE77" i="10"/>
  <c r="AH77" i="10"/>
  <c r="AI77" i="10"/>
  <c r="AJ77" i="10"/>
  <c r="AK77" i="10"/>
  <c r="AL77" i="10"/>
  <c r="AM77" i="10"/>
  <c r="AD78" i="10"/>
  <c r="AE78" i="10"/>
  <c r="AH78" i="10"/>
  <c r="AI78" i="10"/>
  <c r="AJ78" i="10"/>
  <c r="AK78" i="10"/>
  <c r="AL78" i="10"/>
  <c r="AM78" i="10"/>
  <c r="AD79" i="10"/>
  <c r="AE79" i="10"/>
  <c r="AH79" i="10"/>
  <c r="AI79" i="10"/>
  <c r="AJ79" i="10"/>
  <c r="AK79" i="10"/>
  <c r="AL79" i="10"/>
  <c r="AM79" i="10"/>
  <c r="AD80" i="10"/>
  <c r="AE80" i="10"/>
  <c r="AH80" i="10"/>
  <c r="AI80" i="10"/>
  <c r="AJ80" i="10"/>
  <c r="AK80" i="10"/>
  <c r="AL80" i="10"/>
  <c r="AM80" i="10"/>
  <c r="AD81" i="10"/>
  <c r="AE81" i="10"/>
  <c r="AH81" i="10"/>
  <c r="AI81" i="10"/>
  <c r="AJ81" i="10"/>
  <c r="AK81" i="10"/>
  <c r="AL81" i="10"/>
  <c r="AM81" i="10"/>
  <c r="AD82" i="10"/>
  <c r="AE82" i="10"/>
  <c r="AH82" i="10"/>
  <c r="AI82" i="10"/>
  <c r="AJ82" i="10"/>
  <c r="AK82" i="10"/>
  <c r="AL82" i="10"/>
  <c r="AM82" i="10"/>
  <c r="AD83" i="10"/>
  <c r="AE83" i="10"/>
  <c r="AH83" i="10"/>
  <c r="AI83" i="10"/>
  <c r="AJ83" i="10"/>
  <c r="AK83" i="10"/>
  <c r="AL83" i="10"/>
  <c r="AM83" i="10"/>
  <c r="AD84" i="10"/>
  <c r="AE84" i="10"/>
  <c r="AH84" i="10"/>
  <c r="AI84" i="10"/>
  <c r="AJ84" i="10"/>
  <c r="AK84" i="10"/>
  <c r="AL84" i="10"/>
  <c r="AM84" i="10"/>
  <c r="AD85" i="10"/>
  <c r="AE85" i="10"/>
  <c r="AH85" i="10"/>
  <c r="AI85" i="10"/>
  <c r="AJ85" i="10"/>
  <c r="AK85" i="10"/>
  <c r="AL85" i="10"/>
  <c r="AM85" i="10"/>
  <c r="AD86" i="10"/>
  <c r="AE86" i="10"/>
  <c r="AH86" i="10"/>
  <c r="AI86" i="10"/>
  <c r="AJ86" i="10"/>
  <c r="AK86" i="10"/>
  <c r="AL86" i="10"/>
  <c r="AM86" i="10"/>
  <c r="AD87" i="10"/>
  <c r="AE87" i="10"/>
  <c r="AH87" i="10"/>
  <c r="AI87" i="10"/>
  <c r="AJ87" i="10"/>
  <c r="AK87" i="10"/>
  <c r="AL87" i="10"/>
  <c r="AM87" i="10"/>
  <c r="AD88" i="10"/>
  <c r="AE88" i="10"/>
  <c r="AH88" i="10"/>
  <c r="AI88" i="10"/>
  <c r="AJ88" i="10"/>
  <c r="AK88" i="10"/>
  <c r="AL88" i="10"/>
  <c r="AM88" i="10"/>
  <c r="AD89" i="10"/>
  <c r="AE89" i="10"/>
  <c r="AH89" i="10"/>
  <c r="AI89" i="10"/>
  <c r="AJ89" i="10"/>
  <c r="AK89" i="10"/>
  <c r="AL89" i="10"/>
  <c r="AM89" i="10"/>
  <c r="C55" i="10"/>
  <c r="F55" i="10"/>
  <c r="G55" i="10"/>
  <c r="J55" i="10"/>
  <c r="K55" i="10"/>
  <c r="L55" i="10"/>
  <c r="M55" i="10"/>
  <c r="N55" i="10"/>
  <c r="O55" i="10"/>
  <c r="C56" i="10"/>
  <c r="F56" i="10"/>
  <c r="AD57" i="10" s="1"/>
  <c r="G56" i="10"/>
  <c r="AE57" i="10" s="1"/>
  <c r="J56" i="10"/>
  <c r="AH57" i="10" s="1"/>
  <c r="K56" i="10"/>
  <c r="AI57" i="10" s="1"/>
  <c r="L56" i="10"/>
  <c r="AJ57" i="10" s="1"/>
  <c r="M56" i="10"/>
  <c r="AK57" i="10" s="1"/>
  <c r="N56" i="10"/>
  <c r="AL57" i="10" s="1"/>
  <c r="O56" i="10"/>
  <c r="AM57" i="10" s="1"/>
  <c r="R71" i="5"/>
  <c r="S71" i="5"/>
  <c r="V71" i="5"/>
  <c r="W71" i="5"/>
  <c r="X71" i="5"/>
  <c r="Y71" i="5"/>
  <c r="Z71" i="5"/>
  <c r="AA71" i="5"/>
  <c r="AD71" i="5"/>
  <c r="AE71" i="5"/>
  <c r="AH71" i="5"/>
  <c r="AI71" i="5"/>
  <c r="AJ71" i="5"/>
  <c r="AK71" i="5"/>
  <c r="AL71" i="5"/>
  <c r="AM71" i="5"/>
  <c r="P71" i="5"/>
  <c r="AN72" i="5" s="1"/>
  <c r="H71" i="5"/>
  <c r="AF72" i="5" s="1"/>
  <c r="D71" i="5"/>
  <c r="R87" i="10"/>
  <c r="S87" i="10"/>
  <c r="V87" i="10"/>
  <c r="W87" i="10"/>
  <c r="X87" i="10"/>
  <c r="Y87" i="10"/>
  <c r="Z87" i="10"/>
  <c r="AA87" i="10"/>
  <c r="R88" i="10"/>
  <c r="S88" i="10"/>
  <c r="V88" i="10"/>
  <c r="W88" i="10"/>
  <c r="X88" i="10"/>
  <c r="Y88" i="10"/>
  <c r="Z88" i="10"/>
  <c r="AA88" i="10"/>
  <c r="R89" i="10"/>
  <c r="S89" i="10"/>
  <c r="V89" i="10"/>
  <c r="W89" i="10"/>
  <c r="X89" i="10"/>
  <c r="Y89" i="10"/>
  <c r="Z89" i="10"/>
  <c r="AA89" i="10"/>
  <c r="P87" i="10"/>
  <c r="P88" i="10"/>
  <c r="P89" i="10"/>
  <c r="AN90" i="10" s="1"/>
  <c r="H87" i="10"/>
  <c r="H88" i="10"/>
  <c r="H89" i="10"/>
  <c r="AF90" i="10" s="1"/>
  <c r="D87" i="10"/>
  <c r="D88" i="10"/>
  <c r="D89" i="10"/>
  <c r="AJ51" i="14"/>
  <c r="AJ52" i="14"/>
  <c r="AJ53" i="14"/>
  <c r="AJ54" i="14"/>
  <c r="AJ55" i="14"/>
  <c r="AJ56" i="14"/>
  <c r="AJ57" i="14"/>
  <c r="AJ58" i="14"/>
  <c r="AJ59" i="14"/>
  <c r="AJ60" i="14"/>
  <c r="AJ61" i="14"/>
  <c r="AJ62" i="14"/>
  <c r="AJ63" i="14"/>
  <c r="AJ64" i="14"/>
  <c r="AJ65" i="14"/>
  <c r="AJ66" i="14"/>
  <c r="AJ67" i="14"/>
  <c r="AJ68" i="14"/>
  <c r="U24" i="14"/>
  <c r="U11" i="14"/>
  <c r="U12" i="14"/>
  <c r="U13" i="14"/>
  <c r="U14" i="14"/>
  <c r="U15" i="14"/>
  <c r="U16" i="14"/>
  <c r="U17" i="14"/>
  <c r="U18" i="14"/>
  <c r="U19" i="14"/>
  <c r="W37" i="3"/>
  <c r="Y37" i="3"/>
  <c r="Z37" i="3"/>
  <c r="V37" i="3"/>
  <c r="L50" i="1"/>
  <c r="M50" i="1"/>
  <c r="O50" i="1"/>
  <c r="P50" i="1"/>
  <c r="V50" i="1"/>
  <c r="W50" i="1"/>
  <c r="Y50" i="1"/>
  <c r="Z50" i="1"/>
  <c r="H50" i="1"/>
  <c r="AB51" i="1" s="1"/>
  <c r="I50" i="1"/>
  <c r="AC51" i="1" s="1"/>
  <c r="AN51" i="14"/>
  <c r="AO51" i="14"/>
  <c r="AP51" i="14"/>
  <c r="AQ51" i="14"/>
  <c r="AR51" i="14"/>
  <c r="AS51" i="14"/>
  <c r="AN52" i="14"/>
  <c r="AO52" i="14"/>
  <c r="AP52" i="14"/>
  <c r="AQ52" i="14"/>
  <c r="AR52" i="14"/>
  <c r="AS52" i="14"/>
  <c r="AN53" i="14"/>
  <c r="AO53" i="14"/>
  <c r="AP53" i="14"/>
  <c r="AQ53" i="14"/>
  <c r="AR53" i="14"/>
  <c r="AS53" i="14"/>
  <c r="AN54" i="14"/>
  <c r="AO54" i="14"/>
  <c r="AP54" i="14"/>
  <c r="AQ54" i="14"/>
  <c r="AR54" i="14"/>
  <c r="AS54" i="14"/>
  <c r="AN55" i="14"/>
  <c r="AO55" i="14"/>
  <c r="AP55" i="14"/>
  <c r="AQ55" i="14"/>
  <c r="AR55" i="14"/>
  <c r="AS55" i="14"/>
  <c r="AN56" i="14"/>
  <c r="AO56" i="14"/>
  <c r="AP56" i="14"/>
  <c r="AQ56" i="14"/>
  <c r="AR56" i="14"/>
  <c r="AS56" i="14"/>
  <c r="AN57" i="14"/>
  <c r="AO57" i="14"/>
  <c r="AP57" i="14"/>
  <c r="AQ57" i="14"/>
  <c r="AR57" i="14"/>
  <c r="AS57" i="14"/>
  <c r="AN58" i="14"/>
  <c r="AO58" i="14"/>
  <c r="AP58" i="14"/>
  <c r="AQ58" i="14"/>
  <c r="AR58" i="14"/>
  <c r="AS58" i="14"/>
  <c r="AN59" i="14"/>
  <c r="AO59" i="14"/>
  <c r="AP59" i="14"/>
  <c r="AQ59" i="14"/>
  <c r="AR59" i="14"/>
  <c r="AS59" i="14"/>
  <c r="AN60" i="14"/>
  <c r="AO60" i="14"/>
  <c r="AP60" i="14"/>
  <c r="AQ60" i="14"/>
  <c r="AR60" i="14"/>
  <c r="AS60" i="14"/>
  <c r="AN61" i="14"/>
  <c r="AO61" i="14"/>
  <c r="AP61" i="14"/>
  <c r="AQ61" i="14"/>
  <c r="AR61" i="14"/>
  <c r="AS61" i="14"/>
  <c r="AN62" i="14"/>
  <c r="AO62" i="14"/>
  <c r="AP62" i="14"/>
  <c r="AQ62" i="14"/>
  <c r="AR62" i="14"/>
  <c r="AS62" i="14"/>
  <c r="AN63" i="14"/>
  <c r="AO63" i="14"/>
  <c r="AP63" i="14"/>
  <c r="AQ63" i="14"/>
  <c r="AR63" i="14"/>
  <c r="AS63" i="14"/>
  <c r="AN64" i="14"/>
  <c r="AO64" i="14"/>
  <c r="AP64" i="14"/>
  <c r="AQ64" i="14"/>
  <c r="AR64" i="14"/>
  <c r="AS64" i="14"/>
  <c r="AN65" i="14"/>
  <c r="AO65" i="14"/>
  <c r="AP65" i="14"/>
  <c r="AQ65" i="14"/>
  <c r="AR65" i="14"/>
  <c r="AS65" i="14"/>
  <c r="AN66" i="14"/>
  <c r="AO66" i="14"/>
  <c r="AP66" i="14"/>
  <c r="AQ66" i="14"/>
  <c r="AR66" i="14"/>
  <c r="AS66" i="14"/>
  <c r="AN67" i="14"/>
  <c r="AO67" i="14"/>
  <c r="AP67" i="14"/>
  <c r="AQ67" i="14"/>
  <c r="AR67" i="14"/>
  <c r="AS67" i="14"/>
  <c r="AN68" i="14"/>
  <c r="AO68" i="14"/>
  <c r="AP68" i="14"/>
  <c r="AQ68" i="14"/>
  <c r="AR68" i="14"/>
  <c r="AS68" i="14"/>
  <c r="AM52" i="14"/>
  <c r="AM53" i="14"/>
  <c r="AM54" i="14"/>
  <c r="AM55" i="14"/>
  <c r="AM56" i="14"/>
  <c r="AM57" i="14"/>
  <c r="AM58" i="14"/>
  <c r="AM59" i="14"/>
  <c r="AM60" i="14"/>
  <c r="AM61" i="14"/>
  <c r="AM62" i="14"/>
  <c r="AM63" i="14"/>
  <c r="AM64" i="14"/>
  <c r="AM65" i="14"/>
  <c r="AM66" i="14"/>
  <c r="AM67" i="14"/>
  <c r="AM68" i="14"/>
  <c r="AM51" i="14"/>
  <c r="AG51" i="14"/>
  <c r="AH51" i="14"/>
  <c r="AI51" i="14"/>
  <c r="AK51" i="14"/>
  <c r="AG52" i="14"/>
  <c r="AH52" i="14"/>
  <c r="AI52" i="14"/>
  <c r="AK52" i="14"/>
  <c r="AG53" i="14"/>
  <c r="AH53" i="14"/>
  <c r="AI53" i="14"/>
  <c r="AK53" i="14"/>
  <c r="AG54" i="14"/>
  <c r="AH54" i="14"/>
  <c r="AI54" i="14"/>
  <c r="AK54" i="14"/>
  <c r="AG55" i="14"/>
  <c r="AH55" i="14"/>
  <c r="AI55" i="14"/>
  <c r="AK55" i="14"/>
  <c r="AG56" i="14"/>
  <c r="AH56" i="14"/>
  <c r="AI56" i="14"/>
  <c r="AK56" i="14"/>
  <c r="AG57" i="14"/>
  <c r="AH57" i="14"/>
  <c r="AI57" i="14"/>
  <c r="AK57" i="14"/>
  <c r="AG58" i="14"/>
  <c r="AH58" i="14"/>
  <c r="AI58" i="14"/>
  <c r="AK58" i="14"/>
  <c r="AG59" i="14"/>
  <c r="AH59" i="14"/>
  <c r="AI59" i="14"/>
  <c r="AK59" i="14"/>
  <c r="AG60" i="14"/>
  <c r="AH60" i="14"/>
  <c r="AI60" i="14"/>
  <c r="AK60" i="14"/>
  <c r="AG61" i="14"/>
  <c r="AH61" i="14"/>
  <c r="AI61" i="14"/>
  <c r="AK61" i="14"/>
  <c r="AG62" i="14"/>
  <c r="AH62" i="14"/>
  <c r="AI62" i="14"/>
  <c r="AK62" i="14"/>
  <c r="AG63" i="14"/>
  <c r="AH63" i="14"/>
  <c r="AI63" i="14"/>
  <c r="AK63" i="14"/>
  <c r="AG64" i="14"/>
  <c r="AH64" i="14"/>
  <c r="AI64" i="14"/>
  <c r="AK64" i="14"/>
  <c r="AG65" i="14"/>
  <c r="AH65" i="14"/>
  <c r="AI65" i="14"/>
  <c r="AK65" i="14"/>
  <c r="AG66" i="14"/>
  <c r="AH66" i="14"/>
  <c r="AI66" i="14"/>
  <c r="AK66" i="14"/>
  <c r="AG67" i="14"/>
  <c r="AH67" i="14"/>
  <c r="AI67" i="14"/>
  <c r="AK67" i="14"/>
  <c r="AG68" i="14"/>
  <c r="AH68" i="14"/>
  <c r="AI68" i="14"/>
  <c r="AK68" i="14"/>
  <c r="R24" i="14"/>
  <c r="S24" i="14"/>
  <c r="T24" i="14"/>
  <c r="V24" i="14"/>
  <c r="R11" i="14"/>
  <c r="S11" i="14"/>
  <c r="T11" i="14"/>
  <c r="V11" i="14"/>
  <c r="R12" i="14"/>
  <c r="S12" i="14"/>
  <c r="T12" i="14"/>
  <c r="V12" i="14"/>
  <c r="R13" i="14"/>
  <c r="S13" i="14"/>
  <c r="T13" i="14"/>
  <c r="V13" i="14"/>
  <c r="R14" i="14"/>
  <c r="S14" i="14"/>
  <c r="T14" i="14"/>
  <c r="V14" i="14"/>
  <c r="R15" i="14"/>
  <c r="S15" i="14"/>
  <c r="T15" i="14"/>
  <c r="V15" i="14"/>
  <c r="R16" i="14"/>
  <c r="S16" i="14"/>
  <c r="T16" i="14"/>
  <c r="V16" i="14"/>
  <c r="R17" i="14"/>
  <c r="S17" i="14"/>
  <c r="T17" i="14"/>
  <c r="V17" i="14"/>
  <c r="R18" i="14"/>
  <c r="S18" i="14"/>
  <c r="T18" i="14"/>
  <c r="V18" i="14"/>
  <c r="R19" i="14"/>
  <c r="S19" i="14"/>
  <c r="T19" i="14"/>
  <c r="V19" i="14"/>
  <c r="N45" i="10" l="1"/>
  <c r="L45" i="10"/>
  <c r="G45" i="10"/>
  <c r="K45" i="10"/>
  <c r="J45" i="10"/>
  <c r="O45" i="10"/>
  <c r="C45" i="10"/>
  <c r="F45" i="10"/>
  <c r="M45" i="10"/>
  <c r="AN88" i="10"/>
  <c r="AC38" i="3"/>
  <c r="AB38" i="3"/>
  <c r="AK56" i="10"/>
  <c r="AH56" i="10"/>
  <c r="D56" i="10"/>
  <c r="AD56" i="10"/>
  <c r="AF89" i="10"/>
  <c r="AI56" i="10"/>
  <c r="AF88" i="10"/>
  <c r="AN89" i="10"/>
  <c r="AM56" i="10"/>
  <c r="AJ56" i="10"/>
  <c r="AL56" i="10"/>
  <c r="P56" i="10"/>
  <c r="AN57" i="10" s="1"/>
  <c r="AE56" i="10"/>
  <c r="H56" i="10"/>
  <c r="AF57" i="10" s="1"/>
  <c r="J50" i="1"/>
  <c r="AD51" i="1" s="1"/>
  <c r="R75" i="10"/>
  <c r="S75" i="10"/>
  <c r="V75" i="10"/>
  <c r="W75" i="10"/>
  <c r="X75" i="10"/>
  <c r="Y75" i="10"/>
  <c r="Z75" i="10"/>
  <c r="AA75" i="10"/>
  <c r="R76" i="10"/>
  <c r="S76" i="10"/>
  <c r="V76" i="10"/>
  <c r="W76" i="10"/>
  <c r="X76" i="10"/>
  <c r="Y76" i="10"/>
  <c r="Z76" i="10"/>
  <c r="AA76" i="10"/>
  <c r="R77" i="10"/>
  <c r="S77" i="10"/>
  <c r="V77" i="10"/>
  <c r="W77" i="10"/>
  <c r="X77" i="10"/>
  <c r="Y77" i="10"/>
  <c r="Z77" i="10"/>
  <c r="AA77" i="10"/>
  <c r="R78" i="10"/>
  <c r="S78" i="10"/>
  <c r="V78" i="10"/>
  <c r="W78" i="10"/>
  <c r="X78" i="10"/>
  <c r="Y78" i="10"/>
  <c r="Z78" i="10"/>
  <c r="AA78" i="10"/>
  <c r="R79" i="10"/>
  <c r="S79" i="10"/>
  <c r="V79" i="10"/>
  <c r="W79" i="10"/>
  <c r="X79" i="10"/>
  <c r="Y79" i="10"/>
  <c r="Z79" i="10"/>
  <c r="AA79" i="10"/>
  <c r="R80" i="10"/>
  <c r="S80" i="10"/>
  <c r="V80" i="10"/>
  <c r="W80" i="10"/>
  <c r="X80" i="10"/>
  <c r="Y80" i="10"/>
  <c r="Z80" i="10"/>
  <c r="AA80" i="10"/>
  <c r="R81" i="10"/>
  <c r="S81" i="10"/>
  <c r="V81" i="10"/>
  <c r="W81" i="10"/>
  <c r="X81" i="10"/>
  <c r="Y81" i="10"/>
  <c r="Z81" i="10"/>
  <c r="AA81" i="10"/>
  <c r="R82" i="10"/>
  <c r="S82" i="10"/>
  <c r="V82" i="10"/>
  <c r="W82" i="10"/>
  <c r="X82" i="10"/>
  <c r="Y82" i="10"/>
  <c r="Z82" i="10"/>
  <c r="AA82" i="10"/>
  <c r="R83" i="10"/>
  <c r="S83" i="10"/>
  <c r="V83" i="10"/>
  <c r="W83" i="10"/>
  <c r="X83" i="10"/>
  <c r="Y83" i="10"/>
  <c r="Z83" i="10"/>
  <c r="AA83" i="10"/>
  <c r="R84" i="10"/>
  <c r="S84" i="10"/>
  <c r="V84" i="10"/>
  <c r="W84" i="10"/>
  <c r="X84" i="10"/>
  <c r="Y84" i="10"/>
  <c r="Z84" i="10"/>
  <c r="AA84" i="10"/>
  <c r="R85" i="10"/>
  <c r="S85" i="10"/>
  <c r="V85" i="10"/>
  <c r="W85" i="10"/>
  <c r="X85" i="10"/>
  <c r="Y85" i="10"/>
  <c r="Z85" i="10"/>
  <c r="AA85" i="10"/>
  <c r="R86" i="10"/>
  <c r="S86" i="10"/>
  <c r="V86" i="10"/>
  <c r="W86" i="10"/>
  <c r="X86" i="10"/>
  <c r="Y86" i="10"/>
  <c r="Z86" i="10"/>
  <c r="AA86" i="10"/>
  <c r="P85" i="10"/>
  <c r="P86" i="10"/>
  <c r="H86" i="10"/>
  <c r="H85" i="10"/>
  <c r="P84" i="10"/>
  <c r="H84" i="10"/>
  <c r="D84" i="10"/>
  <c r="D85" i="10"/>
  <c r="D86" i="10"/>
  <c r="R70" i="5"/>
  <c r="S70" i="5"/>
  <c r="V70" i="5"/>
  <c r="W70" i="5"/>
  <c r="X70" i="5"/>
  <c r="Y70" i="5"/>
  <c r="Z70" i="5"/>
  <c r="AA70" i="5"/>
  <c r="AD70" i="5"/>
  <c r="AE70" i="5"/>
  <c r="AH70" i="5"/>
  <c r="AI70" i="5"/>
  <c r="AJ70" i="5"/>
  <c r="AK70" i="5"/>
  <c r="AL70" i="5"/>
  <c r="AM70" i="5"/>
  <c r="P70" i="5"/>
  <c r="AN71" i="5" s="1"/>
  <c r="H70" i="5"/>
  <c r="AF71" i="5" s="1"/>
  <c r="D70" i="5"/>
  <c r="L49" i="1"/>
  <c r="M49" i="1"/>
  <c r="O49" i="1"/>
  <c r="P49" i="1"/>
  <c r="V49" i="1"/>
  <c r="W49" i="1"/>
  <c r="Y49" i="1"/>
  <c r="Z49" i="1"/>
  <c r="H49" i="1"/>
  <c r="AB50" i="1" s="1"/>
  <c r="I49" i="1"/>
  <c r="AC50" i="1" s="1"/>
  <c r="AD38" i="3" l="1"/>
  <c r="AN86" i="10"/>
  <c r="AF85" i="10"/>
  <c r="AN85" i="10"/>
  <c r="AF86" i="10"/>
  <c r="D55" i="10"/>
  <c r="D45" i="10" s="1"/>
  <c r="H55" i="10"/>
  <c r="P55" i="10"/>
  <c r="AN87" i="10"/>
  <c r="AF87" i="10"/>
  <c r="AC37" i="3"/>
  <c r="AB37" i="3"/>
  <c r="J49" i="1"/>
  <c r="AD50" i="1" s="1"/>
  <c r="W36" i="3"/>
  <c r="Y36" i="3"/>
  <c r="Z36" i="3"/>
  <c r="V36" i="3"/>
  <c r="AN56" i="10" l="1"/>
  <c r="P45" i="10"/>
  <c r="AF56" i="10"/>
  <c r="H45" i="10"/>
  <c r="AD37" i="3"/>
  <c r="AB24" i="14"/>
  <c r="AA24" i="14"/>
  <c r="Z24" i="14"/>
  <c r="P33" i="3"/>
  <c r="L33" i="3"/>
  <c r="Y24" i="14"/>
  <c r="Q24" i="14"/>
  <c r="X24" i="14"/>
  <c r="AD24" i="14"/>
  <c r="AC24" i="14"/>
  <c r="O33" i="3"/>
  <c r="M33" i="3"/>
  <c r="M38" i="3"/>
  <c r="O38" i="3"/>
  <c r="P38" i="3"/>
  <c r="L38" i="3"/>
  <c r="F54" i="10"/>
  <c r="G54" i="10"/>
  <c r="J54" i="10"/>
  <c r="K54" i="10"/>
  <c r="L54" i="10"/>
  <c r="M54" i="10"/>
  <c r="N54" i="10"/>
  <c r="O54" i="10"/>
  <c r="C54" i="10"/>
  <c r="B54" i="10"/>
  <c r="D83" i="10"/>
  <c r="P83" i="10"/>
  <c r="AB95" i="10" s="1"/>
  <c r="H83" i="10"/>
  <c r="T95" i="10" s="1"/>
  <c r="P82" i="10"/>
  <c r="AB94" i="10" s="1"/>
  <c r="D82" i="10"/>
  <c r="H82" i="10"/>
  <c r="T94" i="10" s="1"/>
  <c r="P81" i="10"/>
  <c r="AB93" i="10" s="1"/>
  <c r="D81" i="10"/>
  <c r="H81" i="10"/>
  <c r="T93" i="10" s="1"/>
  <c r="B53" i="10"/>
  <c r="H80" i="10"/>
  <c r="T92" i="10" s="1"/>
  <c r="R69" i="5"/>
  <c r="S69" i="5"/>
  <c r="V69" i="5"/>
  <c r="W69" i="5"/>
  <c r="X69" i="5"/>
  <c r="Y69" i="5"/>
  <c r="Z69" i="5"/>
  <c r="AA69" i="5"/>
  <c r="AD69" i="5"/>
  <c r="AE69" i="5"/>
  <c r="AH69" i="5"/>
  <c r="AI69" i="5"/>
  <c r="AJ69" i="5"/>
  <c r="AK69" i="5"/>
  <c r="AL69" i="5"/>
  <c r="AM69" i="5"/>
  <c r="R59" i="5"/>
  <c r="S59" i="5"/>
  <c r="V59" i="5"/>
  <c r="W59" i="5"/>
  <c r="X59" i="5"/>
  <c r="Y59" i="5"/>
  <c r="Z59" i="5"/>
  <c r="AA59" i="5"/>
  <c r="P59" i="5"/>
  <c r="AB60" i="5" s="1"/>
  <c r="P69" i="5"/>
  <c r="H69" i="5"/>
  <c r="D69" i="5"/>
  <c r="H59" i="5"/>
  <c r="T60" i="5" s="1"/>
  <c r="D59" i="5"/>
  <c r="L38" i="1"/>
  <c r="M38" i="1"/>
  <c r="O38" i="1"/>
  <c r="P38" i="1"/>
  <c r="M35" i="3"/>
  <c r="O35" i="3"/>
  <c r="P35" i="3"/>
  <c r="M36" i="3"/>
  <c r="O36" i="3"/>
  <c r="P36" i="3"/>
  <c r="M37" i="3"/>
  <c r="O37" i="3"/>
  <c r="P37" i="3"/>
  <c r="L37" i="3"/>
  <c r="L36" i="3"/>
  <c r="L35" i="3"/>
  <c r="H38" i="1"/>
  <c r="R39" i="1" s="1"/>
  <c r="I38" i="1"/>
  <c r="S39" i="1" s="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I20" i="1"/>
  <c r="H20" i="1"/>
  <c r="I42" i="1"/>
  <c r="I43" i="1"/>
  <c r="I44" i="1"/>
  <c r="I45" i="1"/>
  <c r="S49" i="1" s="1"/>
  <c r="I46" i="1"/>
  <c r="S50" i="1" s="1"/>
  <c r="I47" i="1"/>
  <c r="S51" i="1" s="1"/>
  <c r="I48" i="1"/>
  <c r="I41" i="1"/>
  <c r="H42" i="1"/>
  <c r="H43" i="1"/>
  <c r="H44" i="1"/>
  <c r="H45" i="1"/>
  <c r="R49" i="1" s="1"/>
  <c r="H46" i="1"/>
  <c r="R50" i="1" s="1"/>
  <c r="H47" i="1"/>
  <c r="R51" i="1" s="1"/>
  <c r="H48" i="1"/>
  <c r="H41" i="1"/>
  <c r="L48" i="1"/>
  <c r="M48" i="1"/>
  <c r="O48" i="1"/>
  <c r="P48" i="1"/>
  <c r="V48" i="1"/>
  <c r="W48" i="1"/>
  <c r="Y48" i="1"/>
  <c r="Z48" i="1"/>
  <c r="D61" i="10"/>
  <c r="D21" i="10"/>
  <c r="D22" i="10"/>
  <c r="D23" i="10"/>
  <c r="D24" i="10"/>
  <c r="D25" i="10"/>
  <c r="D26" i="10"/>
  <c r="D27" i="10"/>
  <c r="D28" i="10"/>
  <c r="D29" i="10"/>
  <c r="D30" i="10"/>
  <c r="D31" i="10"/>
  <c r="D32" i="10"/>
  <c r="D33" i="10"/>
  <c r="D34" i="10"/>
  <c r="D35" i="10"/>
  <c r="D36" i="10"/>
  <c r="D37" i="10"/>
  <c r="D38" i="10"/>
  <c r="D39" i="10"/>
  <c r="D40" i="10"/>
  <c r="D41" i="10"/>
  <c r="D42" i="10"/>
  <c r="D20" i="10"/>
  <c r="C47" i="10"/>
  <c r="F47" i="10"/>
  <c r="G47" i="10"/>
  <c r="J47" i="10"/>
  <c r="K47" i="10"/>
  <c r="L47" i="10"/>
  <c r="M47" i="10"/>
  <c r="N47" i="10"/>
  <c r="O47" i="10"/>
  <c r="C48" i="10"/>
  <c r="F48" i="10"/>
  <c r="G48" i="10"/>
  <c r="J48" i="10"/>
  <c r="K48" i="10"/>
  <c r="L48" i="10"/>
  <c r="M48" i="10"/>
  <c r="N48" i="10"/>
  <c r="O48" i="10"/>
  <c r="C49" i="10"/>
  <c r="F49" i="10"/>
  <c r="G49" i="10"/>
  <c r="J49" i="10"/>
  <c r="K49" i="10"/>
  <c r="L49" i="10"/>
  <c r="M49" i="10"/>
  <c r="N49" i="10"/>
  <c r="O49" i="10"/>
  <c r="C50" i="10"/>
  <c r="F50" i="10"/>
  <c r="G50" i="10"/>
  <c r="J50" i="10"/>
  <c r="K50" i="10"/>
  <c r="L50" i="10"/>
  <c r="M50" i="10"/>
  <c r="N50" i="10"/>
  <c r="O50" i="10"/>
  <c r="C51" i="10"/>
  <c r="F51" i="10"/>
  <c r="R55" i="10" s="1"/>
  <c r="G51" i="10"/>
  <c r="S55" i="10" s="1"/>
  <c r="J51" i="10"/>
  <c r="V55" i="10" s="1"/>
  <c r="K51" i="10"/>
  <c r="W55" i="10" s="1"/>
  <c r="L51" i="10"/>
  <c r="X55" i="10" s="1"/>
  <c r="M51" i="10"/>
  <c r="Y55" i="10" s="1"/>
  <c r="N51" i="10"/>
  <c r="Z55" i="10" s="1"/>
  <c r="O51" i="10"/>
  <c r="AA55" i="10" s="1"/>
  <c r="C52" i="10"/>
  <c r="F52" i="10"/>
  <c r="R56" i="10" s="1"/>
  <c r="G52" i="10"/>
  <c r="S56" i="10" s="1"/>
  <c r="J52" i="10"/>
  <c r="V56" i="10" s="1"/>
  <c r="K52" i="10"/>
  <c r="W56" i="10" s="1"/>
  <c r="L52" i="10"/>
  <c r="X56" i="10" s="1"/>
  <c r="M52" i="10"/>
  <c r="Y56" i="10" s="1"/>
  <c r="N52" i="10"/>
  <c r="Z56" i="10" s="1"/>
  <c r="O52" i="10"/>
  <c r="AA56" i="10" s="1"/>
  <c r="C53" i="10"/>
  <c r="F53" i="10"/>
  <c r="R57" i="10" s="1"/>
  <c r="G53" i="10"/>
  <c r="S57" i="10" s="1"/>
  <c r="J53" i="10"/>
  <c r="V57" i="10" s="1"/>
  <c r="K53" i="10"/>
  <c r="W57" i="10" s="1"/>
  <c r="L53" i="10"/>
  <c r="X57" i="10" s="1"/>
  <c r="M53" i="10"/>
  <c r="Y57" i="10" s="1"/>
  <c r="N53" i="10"/>
  <c r="Z57" i="10" s="1"/>
  <c r="O53" i="10"/>
  <c r="AA57" i="10" s="1"/>
  <c r="B52" i="10"/>
  <c r="B51" i="10"/>
  <c r="B50" i="10"/>
  <c r="B49" i="10"/>
  <c r="B48" i="10"/>
  <c r="P68" i="10"/>
  <c r="P69" i="10"/>
  <c r="P70" i="10"/>
  <c r="P71" i="10"/>
  <c r="P72" i="10"/>
  <c r="P73" i="10"/>
  <c r="P74" i="10"/>
  <c r="P75" i="10"/>
  <c r="P76" i="10"/>
  <c r="P77" i="10"/>
  <c r="P78" i="10"/>
  <c r="AB90" i="10" s="1"/>
  <c r="P79" i="10"/>
  <c r="AB91" i="10" s="1"/>
  <c r="P80" i="10"/>
  <c r="AB92" i="10" s="1"/>
  <c r="P67" i="10"/>
  <c r="H68" i="10"/>
  <c r="H69" i="10"/>
  <c r="H70" i="10"/>
  <c r="H71" i="10"/>
  <c r="H72" i="10"/>
  <c r="H73" i="10"/>
  <c r="H74" i="10"/>
  <c r="H75" i="10"/>
  <c r="H76" i="10"/>
  <c r="H77" i="10"/>
  <c r="H78" i="10"/>
  <c r="T90" i="10" s="1"/>
  <c r="H79" i="10"/>
  <c r="T91" i="10" s="1"/>
  <c r="H67" i="10"/>
  <c r="P66" i="10"/>
  <c r="H66" i="10"/>
  <c r="P65" i="10"/>
  <c r="H65" i="10"/>
  <c r="P64" i="10"/>
  <c r="H64" i="10"/>
  <c r="P63" i="10"/>
  <c r="H63" i="10"/>
  <c r="P62" i="10"/>
  <c r="H62" i="10"/>
  <c r="P61" i="10"/>
  <c r="H61" i="10"/>
  <c r="P60" i="10"/>
  <c r="H60" i="10"/>
  <c r="R68" i="5"/>
  <c r="S68" i="5"/>
  <c r="V68" i="5"/>
  <c r="W68" i="5"/>
  <c r="X68" i="5"/>
  <c r="Y68" i="5"/>
  <c r="Z68" i="5"/>
  <c r="AA68" i="5"/>
  <c r="AD68" i="5"/>
  <c r="AE68" i="5"/>
  <c r="AH68" i="5"/>
  <c r="AI68" i="5"/>
  <c r="AJ68" i="5"/>
  <c r="AK68" i="5"/>
  <c r="AL68" i="5"/>
  <c r="AM68" i="5"/>
  <c r="P58" i="5"/>
  <c r="H58" i="5"/>
  <c r="D58" i="5"/>
  <c r="P68" i="5"/>
  <c r="AB72" i="5" s="1"/>
  <c r="H68" i="5"/>
  <c r="T72" i="5" s="1"/>
  <c r="W35" i="3" l="1"/>
  <c r="V35" i="3"/>
  <c r="Z35" i="3"/>
  <c r="Y35" i="3"/>
  <c r="AK55" i="10"/>
  <c r="Y58" i="10"/>
  <c r="AM55" i="10"/>
  <c r="AA58" i="10"/>
  <c r="AJ55" i="10"/>
  <c r="X58" i="10"/>
  <c r="AI55" i="10"/>
  <c r="W58" i="10"/>
  <c r="AH55" i="10"/>
  <c r="V58" i="10"/>
  <c r="AD55" i="10"/>
  <c r="R58" i="10"/>
  <c r="AL55" i="10"/>
  <c r="Z58" i="10"/>
  <c r="AE55" i="10"/>
  <c r="S58" i="10"/>
  <c r="AF70" i="5"/>
  <c r="T73" i="5"/>
  <c r="AN70" i="5"/>
  <c r="AB73" i="5"/>
  <c r="AC49" i="1"/>
  <c r="S52" i="1"/>
  <c r="AB49" i="1"/>
  <c r="R52" i="1"/>
  <c r="AN63" i="10"/>
  <c r="AF70" i="10"/>
  <c r="AF69" i="10"/>
  <c r="AF78" i="10"/>
  <c r="AN81" i="10"/>
  <c r="AF71" i="10"/>
  <c r="AN69" i="10"/>
  <c r="AN67" i="10"/>
  <c r="AN80" i="10"/>
  <c r="AF66" i="10"/>
  <c r="AF67" i="10"/>
  <c r="AN78" i="10"/>
  <c r="AF81" i="10"/>
  <c r="AF63" i="10"/>
  <c r="AN70" i="10"/>
  <c r="AN65" i="10"/>
  <c r="AB88" i="10"/>
  <c r="AN76" i="10"/>
  <c r="T89" i="10"/>
  <c r="AF77" i="10"/>
  <c r="AB87" i="10"/>
  <c r="AN75" i="10"/>
  <c r="AF82" i="10"/>
  <c r="T88" i="10"/>
  <c r="AF76" i="10"/>
  <c r="AB86" i="10"/>
  <c r="AN74" i="10"/>
  <c r="AB85" i="10"/>
  <c r="AN73" i="10"/>
  <c r="AN82" i="10"/>
  <c r="T86" i="10"/>
  <c r="AF74" i="10"/>
  <c r="AB84" i="10"/>
  <c r="AN72" i="10"/>
  <c r="AF83" i="10"/>
  <c r="AF84" i="10"/>
  <c r="T87" i="10"/>
  <c r="AF75" i="10"/>
  <c r="T85" i="10"/>
  <c r="AF73" i="10"/>
  <c r="AN71" i="10"/>
  <c r="AN83" i="10"/>
  <c r="AN84" i="10"/>
  <c r="AN64" i="10"/>
  <c r="AF64" i="10"/>
  <c r="AN68" i="10"/>
  <c r="AF65" i="10"/>
  <c r="AF68" i="10"/>
  <c r="T84" i="10"/>
  <c r="AF72" i="10"/>
  <c r="AF80" i="10"/>
  <c r="AN66" i="10"/>
  <c r="AN79" i="10"/>
  <c r="AF79" i="10"/>
  <c r="AB89" i="10"/>
  <c r="AN77" i="10"/>
  <c r="T77" i="10"/>
  <c r="AB75" i="10"/>
  <c r="T80" i="10"/>
  <c r="T78" i="10"/>
  <c r="T76" i="10"/>
  <c r="T75" i="10"/>
  <c r="T81" i="10"/>
  <c r="AB77" i="10"/>
  <c r="AB81" i="10"/>
  <c r="T82" i="10"/>
  <c r="T79" i="10"/>
  <c r="AB76" i="10"/>
  <c r="AB82" i="10"/>
  <c r="AB78" i="10"/>
  <c r="T83" i="10"/>
  <c r="AB83" i="10"/>
  <c r="AB80" i="10"/>
  <c r="AB79" i="10"/>
  <c r="AB36" i="3"/>
  <c r="AC36" i="3"/>
  <c r="AI54" i="10"/>
  <c r="S38" i="3"/>
  <c r="R38" i="3"/>
  <c r="J45" i="1"/>
  <c r="T49" i="1" s="1"/>
  <c r="AD54" i="10"/>
  <c r="O44" i="10"/>
  <c r="AA45" i="10" s="1"/>
  <c r="R38" i="1"/>
  <c r="AB59" i="5"/>
  <c r="S38" i="1"/>
  <c r="T59" i="5"/>
  <c r="J44" i="10"/>
  <c r="V45" i="10" s="1"/>
  <c r="B44" i="10"/>
  <c r="G44" i="10"/>
  <c r="S45" i="10" s="1"/>
  <c r="J29" i="1"/>
  <c r="N44" i="10"/>
  <c r="Z45" i="10" s="1"/>
  <c r="J44" i="1"/>
  <c r="M44" i="10"/>
  <c r="Y45" i="10" s="1"/>
  <c r="L44" i="10"/>
  <c r="X45" i="10" s="1"/>
  <c r="K44" i="10"/>
  <c r="W45" i="10" s="1"/>
  <c r="C44" i="10"/>
  <c r="AE54" i="10"/>
  <c r="AN69" i="5"/>
  <c r="AA54" i="10"/>
  <c r="AK54" i="10"/>
  <c r="Z54" i="10"/>
  <c r="X54" i="10"/>
  <c r="F44" i="10"/>
  <c r="R45" i="10" s="1"/>
  <c r="J47" i="1"/>
  <c r="T51" i="1" s="1"/>
  <c r="AF69" i="5"/>
  <c r="D54" i="10"/>
  <c r="W54" i="10"/>
  <c r="AM54" i="10"/>
  <c r="J46" i="1"/>
  <c r="T50" i="1" s="1"/>
  <c r="AH54" i="10"/>
  <c r="J28" i="1"/>
  <c r="R54" i="10"/>
  <c r="AJ54" i="10"/>
  <c r="J43" i="1"/>
  <c r="J42" i="1"/>
  <c r="S54" i="10"/>
  <c r="V54" i="10"/>
  <c r="P54" i="10"/>
  <c r="AL54" i="10"/>
  <c r="H54" i="10"/>
  <c r="Y54" i="10"/>
  <c r="J25" i="1"/>
  <c r="J21" i="1"/>
  <c r="J27" i="1"/>
  <c r="S48" i="1"/>
  <c r="D52" i="10"/>
  <c r="H47" i="10"/>
  <c r="J41" i="1"/>
  <c r="R48" i="1"/>
  <c r="Y53" i="10"/>
  <c r="J37" i="1"/>
  <c r="J38" i="1"/>
  <c r="T39" i="1" s="1"/>
  <c r="J36" i="1"/>
  <c r="J32" i="1"/>
  <c r="J30" i="1"/>
  <c r="D49" i="10"/>
  <c r="D53" i="10"/>
  <c r="D50" i="10"/>
  <c r="J35" i="1"/>
  <c r="J33" i="1"/>
  <c r="J24" i="1"/>
  <c r="J22" i="1"/>
  <c r="K43" i="10"/>
  <c r="W43" i="10" s="1"/>
  <c r="AC48" i="1"/>
  <c r="AB48" i="1"/>
  <c r="J34" i="1"/>
  <c r="J31" i="1"/>
  <c r="J26" i="1"/>
  <c r="J23" i="1"/>
  <c r="J48" i="1"/>
  <c r="J20" i="1"/>
  <c r="AK53" i="10"/>
  <c r="R53" i="10"/>
  <c r="V53" i="10"/>
  <c r="P47" i="10"/>
  <c r="AI53" i="10"/>
  <c r="AH53" i="10"/>
  <c r="P48" i="10"/>
  <c r="H50" i="10"/>
  <c r="AD53" i="10"/>
  <c r="J43" i="10"/>
  <c r="V43" i="10" s="1"/>
  <c r="P53" i="10"/>
  <c r="AB57" i="10" s="1"/>
  <c r="P52" i="10"/>
  <c r="AB56" i="10" s="1"/>
  <c r="H52" i="10"/>
  <c r="T56" i="10" s="1"/>
  <c r="AL53" i="10"/>
  <c r="H51" i="10"/>
  <c r="T55" i="10" s="1"/>
  <c r="P51" i="10"/>
  <c r="AB55" i="10" s="1"/>
  <c r="D51" i="10"/>
  <c r="Z53" i="10"/>
  <c r="H48" i="10"/>
  <c r="X53" i="10"/>
  <c r="W53" i="10"/>
  <c r="S53" i="10"/>
  <c r="O43" i="10"/>
  <c r="AA43" i="10" s="1"/>
  <c r="N43" i="10"/>
  <c r="Z43" i="10" s="1"/>
  <c r="D47" i="10"/>
  <c r="M43" i="10"/>
  <c r="Y43" i="10" s="1"/>
  <c r="P50" i="10"/>
  <c r="H49" i="10"/>
  <c r="P49" i="10"/>
  <c r="D48" i="10"/>
  <c r="L43" i="10"/>
  <c r="X43" i="10" s="1"/>
  <c r="G43" i="10"/>
  <c r="F43" i="10"/>
  <c r="R43" i="10" s="1"/>
  <c r="C43" i="10"/>
  <c r="AM53" i="10"/>
  <c r="AA53" i="10"/>
  <c r="AJ53" i="10"/>
  <c r="AE53" i="10"/>
  <c r="B43" i="10"/>
  <c r="H53" i="10"/>
  <c r="T57" i="10" s="1"/>
  <c r="AD64" i="5"/>
  <c r="AE64" i="5"/>
  <c r="AH64" i="5"/>
  <c r="AI64" i="5"/>
  <c r="AJ64" i="5"/>
  <c r="AK64" i="5"/>
  <c r="AL64" i="5"/>
  <c r="AM64" i="5"/>
  <c r="AD65" i="5"/>
  <c r="AE65" i="5"/>
  <c r="AH65" i="5"/>
  <c r="AI65" i="5"/>
  <c r="AJ65" i="5"/>
  <c r="AK65" i="5"/>
  <c r="AL65" i="5"/>
  <c r="AM65" i="5"/>
  <c r="AD66" i="5"/>
  <c r="AE66" i="5"/>
  <c r="AH66" i="5"/>
  <c r="AI66" i="5"/>
  <c r="AJ66" i="5"/>
  <c r="AK66" i="5"/>
  <c r="AL66" i="5"/>
  <c r="AM66" i="5"/>
  <c r="AD67" i="5"/>
  <c r="AE67" i="5"/>
  <c r="AH67" i="5"/>
  <c r="AI67" i="5"/>
  <c r="AJ67" i="5"/>
  <c r="AK67" i="5"/>
  <c r="AL67" i="5"/>
  <c r="AM67" i="5"/>
  <c r="AE63" i="5"/>
  <c r="AH63" i="5"/>
  <c r="AI63" i="5"/>
  <c r="AJ63" i="5"/>
  <c r="AK63" i="5"/>
  <c r="AL63" i="5"/>
  <c r="AM63" i="5"/>
  <c r="AD63" i="5"/>
  <c r="AD62" i="10"/>
  <c r="AE62" i="10"/>
  <c r="AH62" i="10"/>
  <c r="AI62" i="10"/>
  <c r="AJ62" i="10"/>
  <c r="AK62" i="10"/>
  <c r="AL62" i="10"/>
  <c r="AM62" i="10"/>
  <c r="AE61" i="10"/>
  <c r="AH61" i="10"/>
  <c r="AI61" i="10"/>
  <c r="AJ61" i="10"/>
  <c r="AK61" i="10"/>
  <c r="AL61" i="10"/>
  <c r="AM61" i="10"/>
  <c r="AD61" i="10"/>
  <c r="AD49" i="10"/>
  <c r="AE49" i="10"/>
  <c r="AH49" i="10"/>
  <c r="AI49" i="10"/>
  <c r="AJ49" i="10"/>
  <c r="AK49" i="10"/>
  <c r="AL49" i="10"/>
  <c r="AM49" i="10"/>
  <c r="AD50" i="10"/>
  <c r="AE50" i="10"/>
  <c r="AH50" i="10"/>
  <c r="AI50" i="10"/>
  <c r="AJ50" i="10"/>
  <c r="AK50" i="10"/>
  <c r="AL50" i="10"/>
  <c r="AM50" i="10"/>
  <c r="AD51" i="10"/>
  <c r="AE51" i="10"/>
  <c r="AH51" i="10"/>
  <c r="AI51" i="10"/>
  <c r="AJ51" i="10"/>
  <c r="AK51" i="10"/>
  <c r="AL51" i="10"/>
  <c r="AM51" i="10"/>
  <c r="AD52" i="10"/>
  <c r="AE52" i="10"/>
  <c r="AH52" i="10"/>
  <c r="AI52" i="10"/>
  <c r="AJ52" i="10"/>
  <c r="AK52" i="10"/>
  <c r="AL52" i="10"/>
  <c r="AM52" i="10"/>
  <c r="AE48" i="10"/>
  <c r="AH48" i="10"/>
  <c r="AI48" i="10"/>
  <c r="AJ48" i="10"/>
  <c r="AK48" i="10"/>
  <c r="AL48" i="10"/>
  <c r="AM48" i="10"/>
  <c r="AD48" i="10"/>
  <c r="V43" i="1"/>
  <c r="W43" i="1"/>
  <c r="Y43" i="1"/>
  <c r="Z43" i="1"/>
  <c r="AB43" i="1"/>
  <c r="AC43" i="1"/>
  <c r="V44" i="1"/>
  <c r="W44" i="1"/>
  <c r="Y44" i="1"/>
  <c r="Z44" i="1"/>
  <c r="AB44" i="1"/>
  <c r="AC44" i="1"/>
  <c r="V45" i="1"/>
  <c r="W45" i="1"/>
  <c r="Y45" i="1"/>
  <c r="Z45" i="1"/>
  <c r="AB45" i="1"/>
  <c r="AC45" i="1"/>
  <c r="V46" i="1"/>
  <c r="W46" i="1"/>
  <c r="Y46" i="1"/>
  <c r="Z46" i="1"/>
  <c r="AB46" i="1"/>
  <c r="AC46" i="1"/>
  <c r="V47" i="1"/>
  <c r="W47" i="1"/>
  <c r="Y47" i="1"/>
  <c r="Z47" i="1"/>
  <c r="AB47" i="1"/>
  <c r="AC47" i="1"/>
  <c r="W42" i="1"/>
  <c r="Y42" i="1"/>
  <c r="Z42" i="1"/>
  <c r="AB42" i="1"/>
  <c r="AC42" i="1"/>
  <c r="V42" i="1"/>
  <c r="AF52" i="14"/>
  <c r="AF53" i="14"/>
  <c r="AF54" i="14"/>
  <c r="AF55" i="14"/>
  <c r="AF56" i="14"/>
  <c r="AF57" i="14"/>
  <c r="AF58" i="14"/>
  <c r="AF59" i="14"/>
  <c r="AF60" i="14"/>
  <c r="AF61" i="14"/>
  <c r="AF62" i="14"/>
  <c r="AF63" i="14"/>
  <c r="AF64" i="14"/>
  <c r="AF65" i="14"/>
  <c r="AF66" i="14"/>
  <c r="AF67" i="14"/>
  <c r="AF68" i="14"/>
  <c r="AF51" i="14"/>
  <c r="Q11" i="14"/>
  <c r="AD19" i="14"/>
  <c r="AC19" i="14"/>
  <c r="AA19" i="14"/>
  <c r="Z19" i="14"/>
  <c r="Y19" i="14"/>
  <c r="X19" i="14"/>
  <c r="Q19" i="14"/>
  <c r="AD18" i="14"/>
  <c r="AC18" i="14"/>
  <c r="AA18" i="14"/>
  <c r="Z18" i="14"/>
  <c r="Y18" i="14"/>
  <c r="X18" i="14"/>
  <c r="Q18" i="14"/>
  <c r="AD17" i="14"/>
  <c r="AC17" i="14"/>
  <c r="AA17" i="14"/>
  <c r="Z17" i="14"/>
  <c r="Y17" i="14"/>
  <c r="X17" i="14"/>
  <c r="Q17" i="14"/>
  <c r="AD16" i="14"/>
  <c r="AC16" i="14"/>
  <c r="AA16" i="14"/>
  <c r="Z16" i="14"/>
  <c r="Y16" i="14"/>
  <c r="X16" i="14"/>
  <c r="Q16" i="14"/>
  <c r="AD15" i="14"/>
  <c r="AC15" i="14"/>
  <c r="AA15" i="14"/>
  <c r="Z15" i="14"/>
  <c r="Y15" i="14"/>
  <c r="X15" i="14"/>
  <c r="Q15" i="14"/>
  <c r="AD14" i="14"/>
  <c r="AC14" i="14"/>
  <c r="AA14" i="14"/>
  <c r="Z14" i="14"/>
  <c r="Y14" i="14"/>
  <c r="X14" i="14"/>
  <c r="Q14" i="14"/>
  <c r="AD13" i="14"/>
  <c r="AC13" i="14"/>
  <c r="AA13" i="14"/>
  <c r="Z13" i="14"/>
  <c r="Y13" i="14"/>
  <c r="X13" i="14"/>
  <c r="Q13" i="14"/>
  <c r="AD12" i="14"/>
  <c r="AC12" i="14"/>
  <c r="AA12" i="14"/>
  <c r="Z12" i="14"/>
  <c r="Y12" i="14"/>
  <c r="X12" i="14"/>
  <c r="Q12" i="14"/>
  <c r="AD11" i="14"/>
  <c r="AC11" i="14"/>
  <c r="AA11" i="14"/>
  <c r="Z11" i="14"/>
  <c r="Y11" i="14"/>
  <c r="X11" i="14"/>
  <c r="S66" i="5"/>
  <c r="V66" i="5"/>
  <c r="W66" i="5"/>
  <c r="X66" i="5"/>
  <c r="Y66" i="5"/>
  <c r="Z66" i="5"/>
  <c r="AA66" i="5"/>
  <c r="S67" i="5"/>
  <c r="V67" i="5"/>
  <c r="W67" i="5"/>
  <c r="X67" i="5"/>
  <c r="Y67" i="5"/>
  <c r="Z67" i="5"/>
  <c r="AA67" i="5"/>
  <c r="R67" i="5"/>
  <c r="R66" i="5"/>
  <c r="R58" i="5"/>
  <c r="R43" i="5"/>
  <c r="S43" i="5"/>
  <c r="V43" i="5"/>
  <c r="W43" i="5"/>
  <c r="X43" i="5"/>
  <c r="Y43" i="5"/>
  <c r="Z43" i="5"/>
  <c r="AA43" i="5"/>
  <c r="R44" i="5"/>
  <c r="S44" i="5"/>
  <c r="V44" i="5"/>
  <c r="W44" i="5"/>
  <c r="X44" i="5"/>
  <c r="Y44" i="5"/>
  <c r="Z44" i="5"/>
  <c r="AA44" i="5"/>
  <c r="R45" i="5"/>
  <c r="S45" i="5"/>
  <c r="V45" i="5"/>
  <c r="W45" i="5"/>
  <c r="X45" i="5"/>
  <c r="Y45" i="5"/>
  <c r="Z45" i="5"/>
  <c r="AA45" i="5"/>
  <c r="R46" i="5"/>
  <c r="S46" i="5"/>
  <c r="V46" i="5"/>
  <c r="W46" i="5"/>
  <c r="X46" i="5"/>
  <c r="Y46" i="5"/>
  <c r="Z46" i="5"/>
  <c r="AA46" i="5"/>
  <c r="R47" i="5"/>
  <c r="S47" i="5"/>
  <c r="V47" i="5"/>
  <c r="W47" i="5"/>
  <c r="X47" i="5"/>
  <c r="Y47" i="5"/>
  <c r="Z47" i="5"/>
  <c r="AA47" i="5"/>
  <c r="R48" i="5"/>
  <c r="S48" i="5"/>
  <c r="V48" i="5"/>
  <c r="W48" i="5"/>
  <c r="X48" i="5"/>
  <c r="Y48" i="5"/>
  <c r="Z48" i="5"/>
  <c r="AA48" i="5"/>
  <c r="R49" i="5"/>
  <c r="S49" i="5"/>
  <c r="V49" i="5"/>
  <c r="W49" i="5"/>
  <c r="X49" i="5"/>
  <c r="Y49" i="5"/>
  <c r="Z49" i="5"/>
  <c r="AA49" i="5"/>
  <c r="R50" i="5"/>
  <c r="S50" i="5"/>
  <c r="T50" i="5"/>
  <c r="V50" i="5"/>
  <c r="W50" i="5"/>
  <c r="X50" i="5"/>
  <c r="Y50" i="5"/>
  <c r="Z50" i="5"/>
  <c r="AA50" i="5"/>
  <c r="AB50" i="5"/>
  <c r="R51" i="5"/>
  <c r="S51" i="5"/>
  <c r="T51" i="5"/>
  <c r="V51" i="5"/>
  <c r="W51" i="5"/>
  <c r="X51" i="5"/>
  <c r="Y51" i="5"/>
  <c r="Z51" i="5"/>
  <c r="AA51" i="5"/>
  <c r="AB51" i="5"/>
  <c r="R52" i="5"/>
  <c r="S52" i="5"/>
  <c r="T52" i="5"/>
  <c r="V52" i="5"/>
  <c r="W52" i="5"/>
  <c r="X52" i="5"/>
  <c r="Y52" i="5"/>
  <c r="Z52" i="5"/>
  <c r="AA52" i="5"/>
  <c r="AB52" i="5"/>
  <c r="R53" i="5"/>
  <c r="S53" i="5"/>
  <c r="T53" i="5"/>
  <c r="V53" i="5"/>
  <c r="W53" i="5"/>
  <c r="X53" i="5"/>
  <c r="Y53" i="5"/>
  <c r="Z53" i="5"/>
  <c r="AA53" i="5"/>
  <c r="AB53" i="5"/>
  <c r="R54" i="5"/>
  <c r="S54" i="5"/>
  <c r="T54" i="5"/>
  <c r="V54" i="5"/>
  <c r="W54" i="5"/>
  <c r="X54" i="5"/>
  <c r="Y54" i="5"/>
  <c r="Z54" i="5"/>
  <c r="AA54" i="5"/>
  <c r="AB54" i="5"/>
  <c r="R55" i="5"/>
  <c r="S55" i="5"/>
  <c r="T55" i="5"/>
  <c r="V55" i="5"/>
  <c r="W55" i="5"/>
  <c r="X55" i="5"/>
  <c r="Y55" i="5"/>
  <c r="Z55" i="5"/>
  <c r="AA55" i="5"/>
  <c r="AB55" i="5"/>
  <c r="R56" i="5"/>
  <c r="S56" i="5"/>
  <c r="T56" i="5"/>
  <c r="V56" i="5"/>
  <c r="W56" i="5"/>
  <c r="X56" i="5"/>
  <c r="Y56" i="5"/>
  <c r="Z56" i="5"/>
  <c r="AA56" i="5"/>
  <c r="AB56" i="5"/>
  <c r="R57" i="5"/>
  <c r="S57" i="5"/>
  <c r="T57" i="5"/>
  <c r="V57" i="5"/>
  <c r="W57" i="5"/>
  <c r="X57" i="5"/>
  <c r="Y57" i="5"/>
  <c r="Z57" i="5"/>
  <c r="AA57" i="5"/>
  <c r="AB57" i="5"/>
  <c r="S58" i="5"/>
  <c r="T58" i="5"/>
  <c r="V58" i="5"/>
  <c r="W58" i="5"/>
  <c r="X58" i="5"/>
  <c r="Y58" i="5"/>
  <c r="Z58" i="5"/>
  <c r="AA58" i="5"/>
  <c r="AB58" i="5"/>
  <c r="R31" i="5"/>
  <c r="AA42" i="5"/>
  <c r="Z42" i="5"/>
  <c r="Y42" i="5"/>
  <c r="X42" i="5"/>
  <c r="W42" i="5"/>
  <c r="V42" i="5"/>
  <c r="S42" i="5"/>
  <c r="R42" i="5"/>
  <c r="AA41" i="5"/>
  <c r="Z41" i="5"/>
  <c r="Y41" i="5"/>
  <c r="X41" i="5"/>
  <c r="W41" i="5"/>
  <c r="V41" i="5"/>
  <c r="S41" i="5"/>
  <c r="R41" i="5"/>
  <c r="AA40" i="5"/>
  <c r="Z40" i="5"/>
  <c r="Y40" i="5"/>
  <c r="X40" i="5"/>
  <c r="W40" i="5"/>
  <c r="V40" i="5"/>
  <c r="S40" i="5"/>
  <c r="R40" i="5"/>
  <c r="AA39" i="5"/>
  <c r="Z39" i="5"/>
  <c r="Y39" i="5"/>
  <c r="X39" i="5"/>
  <c r="W39" i="5"/>
  <c r="V39" i="5"/>
  <c r="S39" i="5"/>
  <c r="R39" i="5"/>
  <c r="AA38" i="5"/>
  <c r="Z38" i="5"/>
  <c r="Y38" i="5"/>
  <c r="X38" i="5"/>
  <c r="W38" i="5"/>
  <c r="V38" i="5"/>
  <c r="S38" i="5"/>
  <c r="R38" i="5"/>
  <c r="AA37" i="5"/>
  <c r="Z37" i="5"/>
  <c r="Y37" i="5"/>
  <c r="X37" i="5"/>
  <c r="W37" i="5"/>
  <c r="V37" i="5"/>
  <c r="S37" i="5"/>
  <c r="R37" i="5"/>
  <c r="AA36" i="5"/>
  <c r="Z36" i="5"/>
  <c r="Y36" i="5"/>
  <c r="X36" i="5"/>
  <c r="W36" i="5"/>
  <c r="V36" i="5"/>
  <c r="S36" i="5"/>
  <c r="R36" i="5"/>
  <c r="AA35" i="5"/>
  <c r="Z35" i="5"/>
  <c r="Y35" i="5"/>
  <c r="X35" i="5"/>
  <c r="W35" i="5"/>
  <c r="V35" i="5"/>
  <c r="S35" i="5"/>
  <c r="R35" i="5"/>
  <c r="AA34" i="5"/>
  <c r="Z34" i="5"/>
  <c r="Y34" i="5"/>
  <c r="X34" i="5"/>
  <c r="W34" i="5"/>
  <c r="V34" i="5"/>
  <c r="S34" i="5"/>
  <c r="R34" i="5"/>
  <c r="AA33" i="5"/>
  <c r="Z33" i="5"/>
  <c r="Y33" i="5"/>
  <c r="X33" i="5"/>
  <c r="W33" i="5"/>
  <c r="V33" i="5"/>
  <c r="S33" i="5"/>
  <c r="R33" i="5"/>
  <c r="AA32" i="5"/>
  <c r="Z32" i="5"/>
  <c r="Y32" i="5"/>
  <c r="X32" i="5"/>
  <c r="W32" i="5"/>
  <c r="V32" i="5"/>
  <c r="S32" i="5"/>
  <c r="R32" i="5"/>
  <c r="AA31" i="5"/>
  <c r="Z31" i="5"/>
  <c r="Y31" i="5"/>
  <c r="X31" i="5"/>
  <c r="W31" i="5"/>
  <c r="V31" i="5"/>
  <c r="S31" i="5"/>
  <c r="AA30" i="5"/>
  <c r="Z30" i="5"/>
  <c r="Y30" i="5"/>
  <c r="X30" i="5"/>
  <c r="W30" i="5"/>
  <c r="V30" i="5"/>
  <c r="S30" i="5"/>
  <c r="R30" i="5"/>
  <c r="AA29" i="5"/>
  <c r="Z29" i="5"/>
  <c r="Y29" i="5"/>
  <c r="X29" i="5"/>
  <c r="W29" i="5"/>
  <c r="V29" i="5"/>
  <c r="S29" i="5"/>
  <c r="R29" i="5"/>
  <c r="AA28" i="5"/>
  <c r="Z28" i="5"/>
  <c r="Y28" i="5"/>
  <c r="X28" i="5"/>
  <c r="W28" i="5"/>
  <c r="V28" i="5"/>
  <c r="S28" i="5"/>
  <c r="R28" i="5"/>
  <c r="AA27" i="5"/>
  <c r="Z27" i="5"/>
  <c r="Y27" i="5"/>
  <c r="X27" i="5"/>
  <c r="W27" i="5"/>
  <c r="V27" i="5"/>
  <c r="S27" i="5"/>
  <c r="R27" i="5"/>
  <c r="AA26" i="5"/>
  <c r="Z26" i="5"/>
  <c r="Y26" i="5"/>
  <c r="X26" i="5"/>
  <c r="W26" i="5"/>
  <c r="V26" i="5"/>
  <c r="S26" i="5"/>
  <c r="R26" i="5"/>
  <c r="AA25" i="5"/>
  <c r="Z25" i="5"/>
  <c r="Y25" i="5"/>
  <c r="X25" i="5"/>
  <c r="W25" i="5"/>
  <c r="V25" i="5"/>
  <c r="S25" i="5"/>
  <c r="R25" i="5"/>
  <c r="AA24" i="5"/>
  <c r="Z24" i="5"/>
  <c r="Y24" i="5"/>
  <c r="X24" i="5"/>
  <c r="W24" i="5"/>
  <c r="V24" i="5"/>
  <c r="S24" i="5"/>
  <c r="R24" i="5"/>
  <c r="AA23" i="5"/>
  <c r="Z23" i="5"/>
  <c r="Y23" i="5"/>
  <c r="X23" i="5"/>
  <c r="W23" i="5"/>
  <c r="V23" i="5"/>
  <c r="S23" i="5"/>
  <c r="R23" i="5"/>
  <c r="AA22" i="5"/>
  <c r="Z22" i="5"/>
  <c r="Y22" i="5"/>
  <c r="X22" i="5"/>
  <c r="W22" i="5"/>
  <c r="V22" i="5"/>
  <c r="S22" i="5"/>
  <c r="R22" i="5"/>
  <c r="AA21" i="5"/>
  <c r="Z21" i="5"/>
  <c r="Y21" i="5"/>
  <c r="X21" i="5"/>
  <c r="W21" i="5"/>
  <c r="V21" i="5"/>
  <c r="S21" i="5"/>
  <c r="R21" i="5"/>
  <c r="AA20" i="5"/>
  <c r="Z20" i="5"/>
  <c r="Y20" i="5"/>
  <c r="X20" i="5"/>
  <c r="W20" i="5"/>
  <c r="V20" i="5"/>
  <c r="S20" i="5"/>
  <c r="R20" i="5"/>
  <c r="D63" i="5"/>
  <c r="D64" i="5"/>
  <c r="D65" i="5"/>
  <c r="D66" i="5"/>
  <c r="D67" i="5"/>
  <c r="D68" i="5"/>
  <c r="D49" i="5"/>
  <c r="D50" i="5"/>
  <c r="D51" i="5"/>
  <c r="D52" i="5"/>
  <c r="D53" i="5"/>
  <c r="D54" i="5"/>
  <c r="D55" i="5"/>
  <c r="D56" i="5"/>
  <c r="D57" i="5"/>
  <c r="M45" i="1"/>
  <c r="O45" i="1"/>
  <c r="P45" i="1"/>
  <c r="R45" i="1"/>
  <c r="S45" i="1"/>
  <c r="M46" i="1"/>
  <c r="O46" i="1"/>
  <c r="P46" i="1"/>
  <c r="R46" i="1"/>
  <c r="S46" i="1"/>
  <c r="M47" i="1"/>
  <c r="O47" i="1"/>
  <c r="P47" i="1"/>
  <c r="R47" i="1"/>
  <c r="S47" i="1"/>
  <c r="L46" i="1"/>
  <c r="L47" i="1"/>
  <c r="L45" i="1"/>
  <c r="O21" i="1"/>
  <c r="P21" i="1"/>
  <c r="R21" i="1"/>
  <c r="S21" i="1"/>
  <c r="O22" i="1"/>
  <c r="P22" i="1"/>
  <c r="R22" i="1"/>
  <c r="S22" i="1"/>
  <c r="O23" i="1"/>
  <c r="P23" i="1"/>
  <c r="R23" i="1"/>
  <c r="S23" i="1"/>
  <c r="O24" i="1"/>
  <c r="P24" i="1"/>
  <c r="R24" i="1"/>
  <c r="S24" i="1"/>
  <c r="O25" i="1"/>
  <c r="P25" i="1"/>
  <c r="R25" i="1"/>
  <c r="S25" i="1"/>
  <c r="O26" i="1"/>
  <c r="P26" i="1"/>
  <c r="R26" i="1"/>
  <c r="S26" i="1"/>
  <c r="O27" i="1"/>
  <c r="P27" i="1"/>
  <c r="R27" i="1"/>
  <c r="S27" i="1"/>
  <c r="O28" i="1"/>
  <c r="P28" i="1"/>
  <c r="R28" i="1"/>
  <c r="S28" i="1"/>
  <c r="O29" i="1"/>
  <c r="P29" i="1"/>
  <c r="R29" i="1"/>
  <c r="S29" i="1"/>
  <c r="O30" i="1"/>
  <c r="P30" i="1"/>
  <c r="R30" i="1"/>
  <c r="S30" i="1"/>
  <c r="O31" i="1"/>
  <c r="P31" i="1"/>
  <c r="R31" i="1"/>
  <c r="S31" i="1"/>
  <c r="O32" i="1"/>
  <c r="P32" i="1"/>
  <c r="R32" i="1"/>
  <c r="S32" i="1"/>
  <c r="O33" i="1"/>
  <c r="P33" i="1"/>
  <c r="R33" i="1"/>
  <c r="S33" i="1"/>
  <c r="O34" i="1"/>
  <c r="P34" i="1"/>
  <c r="R34" i="1"/>
  <c r="S34" i="1"/>
  <c r="O35" i="1"/>
  <c r="P35" i="1"/>
  <c r="R35" i="1"/>
  <c r="S35" i="1"/>
  <c r="O36" i="1"/>
  <c r="P36" i="1"/>
  <c r="R36" i="1"/>
  <c r="S36" i="1"/>
  <c r="O37" i="1"/>
  <c r="P37" i="1"/>
  <c r="R37" i="1"/>
  <c r="S37" i="1"/>
  <c r="M21" i="1"/>
  <c r="M22" i="1"/>
  <c r="M23" i="1"/>
  <c r="M24" i="1"/>
  <c r="M25" i="1"/>
  <c r="M26" i="1"/>
  <c r="M27" i="1"/>
  <c r="M28" i="1"/>
  <c r="M29" i="1"/>
  <c r="M30" i="1"/>
  <c r="M31" i="1"/>
  <c r="M32" i="1"/>
  <c r="M33" i="1"/>
  <c r="M34" i="1"/>
  <c r="M35" i="1"/>
  <c r="M36" i="1"/>
  <c r="M37" i="1"/>
  <c r="L22" i="1"/>
  <c r="L23" i="1"/>
  <c r="L24" i="1"/>
  <c r="L25" i="1"/>
  <c r="L26" i="1"/>
  <c r="L27" i="1"/>
  <c r="L28" i="1"/>
  <c r="L29" i="1"/>
  <c r="L30" i="1"/>
  <c r="L31" i="1"/>
  <c r="L32" i="1"/>
  <c r="L33" i="1"/>
  <c r="L34" i="1"/>
  <c r="L35" i="1"/>
  <c r="L36" i="1"/>
  <c r="L37" i="1"/>
  <c r="L21" i="1"/>
  <c r="R73" i="10"/>
  <c r="S73" i="10"/>
  <c r="V73" i="10"/>
  <c r="W73" i="10"/>
  <c r="X73" i="10"/>
  <c r="Y73" i="10"/>
  <c r="Z73" i="10"/>
  <c r="AA73" i="10"/>
  <c r="R74" i="10"/>
  <c r="S74" i="10"/>
  <c r="V74" i="10"/>
  <c r="W74" i="10"/>
  <c r="X74" i="10"/>
  <c r="Y74" i="10"/>
  <c r="Z74" i="10"/>
  <c r="AA74" i="10"/>
  <c r="S72" i="10"/>
  <c r="V72" i="10"/>
  <c r="W72" i="10"/>
  <c r="X72" i="10"/>
  <c r="Y72" i="10"/>
  <c r="Z72" i="10"/>
  <c r="AA72" i="10"/>
  <c r="R72" i="10"/>
  <c r="W51" i="10"/>
  <c r="X51" i="10"/>
  <c r="Y51" i="10"/>
  <c r="Z51" i="10"/>
  <c r="AA51" i="10"/>
  <c r="W52" i="10"/>
  <c r="X52" i="10"/>
  <c r="Y52" i="10"/>
  <c r="Z52" i="10"/>
  <c r="AA52" i="10"/>
  <c r="V52" i="10"/>
  <c r="V51" i="10"/>
  <c r="S51" i="10"/>
  <c r="S52" i="10"/>
  <c r="R52" i="10"/>
  <c r="R51" i="10"/>
  <c r="V22" i="10"/>
  <c r="W22" i="10"/>
  <c r="X22" i="10"/>
  <c r="Y22" i="10"/>
  <c r="Z22" i="10"/>
  <c r="AA22" i="10"/>
  <c r="AB22" i="10"/>
  <c r="V23" i="10"/>
  <c r="W23" i="10"/>
  <c r="X23" i="10"/>
  <c r="Y23" i="10"/>
  <c r="Z23" i="10"/>
  <c r="AA23" i="10"/>
  <c r="AB23" i="10"/>
  <c r="V24" i="10"/>
  <c r="W24" i="10"/>
  <c r="X24" i="10"/>
  <c r="Y24" i="10"/>
  <c r="Z24" i="10"/>
  <c r="AA24" i="10"/>
  <c r="AB24" i="10"/>
  <c r="V25" i="10"/>
  <c r="W25" i="10"/>
  <c r="X25" i="10"/>
  <c r="Y25" i="10"/>
  <c r="Z25" i="10"/>
  <c r="AA25" i="10"/>
  <c r="AB25" i="10"/>
  <c r="V26" i="10"/>
  <c r="W26" i="10"/>
  <c r="X26" i="10"/>
  <c r="Y26" i="10"/>
  <c r="Z26" i="10"/>
  <c r="AA26" i="10"/>
  <c r="AB26" i="10"/>
  <c r="V27" i="10"/>
  <c r="W27" i="10"/>
  <c r="X27" i="10"/>
  <c r="Y27" i="10"/>
  <c r="Z27" i="10"/>
  <c r="AA27" i="10"/>
  <c r="AB27" i="10"/>
  <c r="V28" i="10"/>
  <c r="W28" i="10"/>
  <c r="X28" i="10"/>
  <c r="Y28" i="10"/>
  <c r="Z28" i="10"/>
  <c r="AA28" i="10"/>
  <c r="AB28" i="10"/>
  <c r="V29" i="10"/>
  <c r="W29" i="10"/>
  <c r="X29" i="10"/>
  <c r="Y29" i="10"/>
  <c r="Z29" i="10"/>
  <c r="AA29" i="10"/>
  <c r="AB29" i="10"/>
  <c r="V30" i="10"/>
  <c r="W30" i="10"/>
  <c r="X30" i="10"/>
  <c r="Y30" i="10"/>
  <c r="Z30" i="10"/>
  <c r="AA30" i="10"/>
  <c r="AB30" i="10"/>
  <c r="V31" i="10"/>
  <c r="W31" i="10"/>
  <c r="X31" i="10"/>
  <c r="Y31" i="10"/>
  <c r="Z31" i="10"/>
  <c r="AA31" i="10"/>
  <c r="AB31" i="10"/>
  <c r="V32" i="10"/>
  <c r="W32" i="10"/>
  <c r="X32" i="10"/>
  <c r="Y32" i="10"/>
  <c r="Z32" i="10"/>
  <c r="AA32" i="10"/>
  <c r="AB32" i="10"/>
  <c r="V33" i="10"/>
  <c r="W33" i="10"/>
  <c r="X33" i="10"/>
  <c r="Y33" i="10"/>
  <c r="Z33" i="10"/>
  <c r="AA33" i="10"/>
  <c r="AB33" i="10"/>
  <c r="V34" i="10"/>
  <c r="W34" i="10"/>
  <c r="X34" i="10"/>
  <c r="Y34" i="10"/>
  <c r="Z34" i="10"/>
  <c r="AA34" i="10"/>
  <c r="AB34" i="10"/>
  <c r="V35" i="10"/>
  <c r="W35" i="10"/>
  <c r="X35" i="10"/>
  <c r="Y35" i="10"/>
  <c r="Z35" i="10"/>
  <c r="AA35" i="10"/>
  <c r="AB35" i="10"/>
  <c r="V36" i="10"/>
  <c r="W36" i="10"/>
  <c r="X36" i="10"/>
  <c r="Y36" i="10"/>
  <c r="Z36" i="10"/>
  <c r="AA36" i="10"/>
  <c r="AB36" i="10"/>
  <c r="V37" i="10"/>
  <c r="W37" i="10"/>
  <c r="X37" i="10"/>
  <c r="Y37" i="10"/>
  <c r="Z37" i="10"/>
  <c r="AA37" i="10"/>
  <c r="AB37" i="10"/>
  <c r="V38" i="10"/>
  <c r="W38" i="10"/>
  <c r="X38" i="10"/>
  <c r="Y38" i="10"/>
  <c r="Z38" i="10"/>
  <c r="AA38" i="10"/>
  <c r="AB38" i="10"/>
  <c r="V39" i="10"/>
  <c r="W39" i="10"/>
  <c r="X39" i="10"/>
  <c r="Y39" i="10"/>
  <c r="Z39" i="10"/>
  <c r="AA39" i="10"/>
  <c r="AB39" i="10"/>
  <c r="V40" i="10"/>
  <c r="W40" i="10"/>
  <c r="X40" i="10"/>
  <c r="Y40" i="10"/>
  <c r="Z40" i="10"/>
  <c r="AA40" i="10"/>
  <c r="AB40" i="10"/>
  <c r="V41" i="10"/>
  <c r="W41" i="10"/>
  <c r="X41" i="10"/>
  <c r="Y41" i="10"/>
  <c r="Z41" i="10"/>
  <c r="AA41" i="10"/>
  <c r="AB41" i="10"/>
  <c r="V42" i="10"/>
  <c r="W42" i="10"/>
  <c r="X42" i="10"/>
  <c r="Y42" i="10"/>
  <c r="Z42" i="10"/>
  <c r="AA42" i="10"/>
  <c r="AB42" i="10"/>
  <c r="W21" i="10"/>
  <c r="X21" i="10"/>
  <c r="Y21" i="10"/>
  <c r="Z21" i="10"/>
  <c r="AA21" i="10"/>
  <c r="AB21" i="10"/>
  <c r="V21" i="10"/>
  <c r="R21" i="10"/>
  <c r="S21" i="10"/>
  <c r="T21" i="10"/>
  <c r="S22" i="10"/>
  <c r="T22" i="10"/>
  <c r="S23" i="10"/>
  <c r="T23" i="10"/>
  <c r="S24" i="10"/>
  <c r="T24" i="10"/>
  <c r="S25" i="10"/>
  <c r="T25" i="10"/>
  <c r="S26" i="10"/>
  <c r="T26" i="10"/>
  <c r="S27" i="10"/>
  <c r="T27" i="10"/>
  <c r="S28" i="10"/>
  <c r="T28" i="10"/>
  <c r="S29" i="10"/>
  <c r="T29" i="10"/>
  <c r="S30" i="10"/>
  <c r="T30" i="10"/>
  <c r="S31" i="10"/>
  <c r="T31" i="10"/>
  <c r="S32" i="10"/>
  <c r="T32" i="10"/>
  <c r="S33" i="10"/>
  <c r="T33" i="10"/>
  <c r="S34" i="10"/>
  <c r="T34" i="10"/>
  <c r="S35" i="10"/>
  <c r="T35" i="10"/>
  <c r="S36" i="10"/>
  <c r="T36" i="10"/>
  <c r="S37" i="10"/>
  <c r="T37" i="10"/>
  <c r="S38" i="10"/>
  <c r="T38" i="10"/>
  <c r="S39" i="10"/>
  <c r="T39" i="10"/>
  <c r="S40" i="10"/>
  <c r="T40" i="10"/>
  <c r="S41" i="10"/>
  <c r="T41" i="10"/>
  <c r="S42" i="10"/>
  <c r="T42" i="10"/>
  <c r="R22" i="10"/>
  <c r="R23" i="10"/>
  <c r="R24" i="10"/>
  <c r="R25" i="10"/>
  <c r="R26" i="10"/>
  <c r="R27" i="10"/>
  <c r="R28" i="10"/>
  <c r="R29" i="10"/>
  <c r="R30" i="10"/>
  <c r="R31" i="10"/>
  <c r="R32" i="10"/>
  <c r="R33" i="10"/>
  <c r="R34" i="10"/>
  <c r="R35" i="10"/>
  <c r="R36" i="10"/>
  <c r="R37" i="10"/>
  <c r="R38" i="10"/>
  <c r="R39" i="10"/>
  <c r="R40" i="10"/>
  <c r="R41" i="10"/>
  <c r="R42" i="10"/>
  <c r="M20" i="3"/>
  <c r="O20" i="3"/>
  <c r="P20" i="3"/>
  <c r="M21" i="3"/>
  <c r="O21" i="3"/>
  <c r="P21" i="3"/>
  <c r="M22" i="3"/>
  <c r="O22" i="3"/>
  <c r="P22" i="3"/>
  <c r="M23" i="3"/>
  <c r="O23" i="3"/>
  <c r="P23" i="3"/>
  <c r="M24" i="3"/>
  <c r="O24" i="3"/>
  <c r="P24" i="3"/>
  <c r="M25" i="3"/>
  <c r="O25" i="3"/>
  <c r="P25" i="3"/>
  <c r="M26" i="3"/>
  <c r="O26" i="3"/>
  <c r="P26" i="3"/>
  <c r="M27" i="3"/>
  <c r="O27" i="3"/>
  <c r="P27" i="3"/>
  <c r="R27" i="3"/>
  <c r="S27" i="3"/>
  <c r="T27" i="3"/>
  <c r="L20" i="3"/>
  <c r="L21" i="3"/>
  <c r="L22" i="3"/>
  <c r="L23" i="3"/>
  <c r="L24" i="3"/>
  <c r="L25" i="3"/>
  <c r="L26" i="3"/>
  <c r="L27" i="3"/>
  <c r="L29" i="3" l="1"/>
  <c r="O29" i="3"/>
  <c r="AF55" i="10"/>
  <c r="T58" i="10"/>
  <c r="AN55" i="10"/>
  <c r="AB58" i="10"/>
  <c r="AD49" i="1"/>
  <c r="T52" i="1"/>
  <c r="M28" i="3"/>
  <c r="M29" i="3"/>
  <c r="P28" i="3"/>
  <c r="P29" i="3"/>
  <c r="T52" i="10"/>
  <c r="O28" i="3"/>
  <c r="L28" i="3"/>
  <c r="AC35" i="3"/>
  <c r="AD36" i="3"/>
  <c r="AB35" i="3"/>
  <c r="T29" i="1"/>
  <c r="AD46" i="1"/>
  <c r="T45" i="1"/>
  <c r="S44" i="10"/>
  <c r="AD43" i="1"/>
  <c r="AN49" i="10"/>
  <c r="T46" i="1"/>
  <c r="T26" i="1"/>
  <c r="AD44" i="1"/>
  <c r="T25" i="1"/>
  <c r="P44" i="10"/>
  <c r="AB45" i="10" s="1"/>
  <c r="T47" i="1"/>
  <c r="AD45" i="1"/>
  <c r="T32" i="1"/>
  <c r="AA44" i="10"/>
  <c r="D44" i="10"/>
  <c r="Z44" i="10"/>
  <c r="T37" i="1"/>
  <c r="AD42" i="1"/>
  <c r="T22" i="1"/>
  <c r="T33" i="1"/>
  <c r="T27" i="1"/>
  <c r="H44" i="10"/>
  <c r="T45" i="10" s="1"/>
  <c r="T21" i="1"/>
  <c r="AB53" i="10"/>
  <c r="T30" i="1"/>
  <c r="S43" i="10"/>
  <c r="R44" i="10"/>
  <c r="AD47" i="1"/>
  <c r="AN51" i="10"/>
  <c r="T28" i="1"/>
  <c r="T23" i="1"/>
  <c r="V44" i="10"/>
  <c r="W44" i="10"/>
  <c r="X44" i="10"/>
  <c r="Y44" i="10"/>
  <c r="AF54" i="10"/>
  <c r="T54" i="10"/>
  <c r="AN54" i="10"/>
  <c r="AB54" i="10"/>
  <c r="AB52" i="10"/>
  <c r="T24" i="1"/>
  <c r="T35" i="1"/>
  <c r="T38" i="1"/>
  <c r="AN52" i="10"/>
  <c r="AF51" i="10"/>
  <c r="T36" i="1"/>
  <c r="AF49" i="10"/>
  <c r="T31" i="1"/>
  <c r="T34" i="1"/>
  <c r="AB51" i="10"/>
  <c r="T48" i="1"/>
  <c r="AD48" i="1"/>
  <c r="T51" i="10"/>
  <c r="AF52" i="10"/>
  <c r="P43" i="10"/>
  <c r="AB43" i="10" s="1"/>
  <c r="AN48" i="10"/>
  <c r="H43" i="10"/>
  <c r="T43" i="10" s="1"/>
  <c r="AN53" i="10"/>
  <c r="AF50" i="10"/>
  <c r="AF48" i="10"/>
  <c r="AN50" i="10"/>
  <c r="D43" i="10"/>
  <c r="T53" i="10"/>
  <c r="AF53" i="10"/>
  <c r="AB12" i="14"/>
  <c r="AB13" i="14"/>
  <c r="AB14" i="14"/>
  <c r="AB16" i="14"/>
  <c r="AB18" i="14"/>
  <c r="AB19" i="14"/>
  <c r="T38" i="3" l="1"/>
  <c r="AD35" i="3"/>
  <c r="T44" i="10"/>
  <c r="AB44" i="10"/>
  <c r="AB17" i="14"/>
  <c r="AB15" i="14"/>
  <c r="AB11" i="14"/>
  <c r="P67" i="5" l="1"/>
  <c r="H67" i="5"/>
  <c r="P66" i="5"/>
  <c r="AB70" i="5" s="1"/>
  <c r="H66" i="5"/>
  <c r="T70" i="5" s="1"/>
  <c r="P65" i="5"/>
  <c r="AB69" i="5" s="1"/>
  <c r="H65" i="5"/>
  <c r="T69" i="5" s="1"/>
  <c r="P64" i="5"/>
  <c r="AB68" i="5" s="1"/>
  <c r="H64" i="5"/>
  <c r="T68" i="5" s="1"/>
  <c r="P63" i="5"/>
  <c r="P62" i="5"/>
  <c r="H63" i="5"/>
  <c r="H62" i="5"/>
  <c r="D72" i="10"/>
  <c r="D73" i="10"/>
  <c r="D74" i="10"/>
  <c r="D75" i="10"/>
  <c r="D76" i="10"/>
  <c r="D77" i="10"/>
  <c r="D78" i="10"/>
  <c r="D79" i="10"/>
  <c r="D80" i="10"/>
  <c r="D63" i="10"/>
  <c r="D64" i="10"/>
  <c r="D65" i="10"/>
  <c r="D66" i="10"/>
  <c r="D68" i="10"/>
  <c r="D69" i="10"/>
  <c r="D70" i="10"/>
  <c r="D71" i="10"/>
  <c r="AF61" i="10"/>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D62" i="5"/>
  <c r="H48" i="5"/>
  <c r="H47" i="5"/>
  <c r="H46" i="5"/>
  <c r="H45" i="5"/>
  <c r="D62" i="10"/>
  <c r="D60" i="10"/>
  <c r="H19" i="5"/>
  <c r="H20" i="5"/>
  <c r="H21" i="5"/>
  <c r="H22" i="5"/>
  <c r="H23" i="5"/>
  <c r="H24" i="5"/>
  <c r="D19" i="5"/>
  <c r="D20" i="5"/>
  <c r="D21" i="5"/>
  <c r="D22" i="5"/>
  <c r="D23" i="5"/>
  <c r="D24" i="5"/>
  <c r="D25" i="5"/>
  <c r="H25" i="5"/>
  <c r="H44" i="5"/>
  <c r="H43" i="5"/>
  <c r="H42" i="5"/>
  <c r="H41" i="5"/>
  <c r="H40" i="5"/>
  <c r="H39" i="5"/>
  <c r="H38" i="5"/>
  <c r="H37" i="5"/>
  <c r="H36" i="5"/>
  <c r="H35" i="5"/>
  <c r="H34" i="5"/>
  <c r="H33" i="5"/>
  <c r="H32" i="5"/>
  <c r="H31" i="5"/>
  <c r="H30" i="5"/>
  <c r="H29" i="5"/>
  <c r="H28" i="5"/>
  <c r="H27" i="5"/>
  <c r="H26" i="5"/>
  <c r="D26" i="5"/>
  <c r="D27" i="5"/>
  <c r="D28" i="5"/>
  <c r="D29" i="5"/>
  <c r="D30" i="5"/>
  <c r="D31" i="5"/>
  <c r="D32" i="5"/>
  <c r="D33" i="5"/>
  <c r="D34" i="5"/>
  <c r="D35" i="5"/>
  <c r="D36" i="5"/>
  <c r="D37" i="5"/>
  <c r="D38" i="5"/>
  <c r="D39" i="5"/>
  <c r="D40" i="5"/>
  <c r="D41" i="5"/>
  <c r="D42" i="5"/>
  <c r="D43" i="5"/>
  <c r="D44" i="5"/>
  <c r="D45" i="5"/>
  <c r="D46" i="5"/>
  <c r="D47" i="5"/>
  <c r="D48" i="5"/>
  <c r="D67" i="10"/>
  <c r="R33" i="3" l="1"/>
  <c r="S33" i="3"/>
  <c r="AF68" i="5"/>
  <c r="T71" i="5"/>
  <c r="AN68" i="5"/>
  <c r="AB71" i="5"/>
  <c r="R35" i="3"/>
  <c r="S35" i="3"/>
  <c r="S36" i="3"/>
  <c r="T20" i="5"/>
  <c r="T25" i="5"/>
  <c r="T21" i="5"/>
  <c r="T45" i="5"/>
  <c r="T26" i="5"/>
  <c r="T31" i="5"/>
  <c r="AB32" i="5"/>
  <c r="T39" i="5"/>
  <c r="T22" i="5"/>
  <c r="AB24" i="5"/>
  <c r="AB40" i="5"/>
  <c r="AN64" i="5"/>
  <c r="AB66" i="5"/>
  <c r="AN66" i="5"/>
  <c r="AN63" i="5"/>
  <c r="AF65" i="5"/>
  <c r="AF63" i="5"/>
  <c r="AN65" i="5"/>
  <c r="T67" i="5"/>
  <c r="AF67" i="5"/>
  <c r="AB67" i="5"/>
  <c r="AN67" i="5"/>
  <c r="T38" i="5"/>
  <c r="AB23" i="5"/>
  <c r="AB39" i="5"/>
  <c r="AF64" i="5"/>
  <c r="AF66" i="5"/>
  <c r="AN62" i="10"/>
  <c r="AN61" i="10"/>
  <c r="AB73" i="10"/>
  <c r="AF62" i="10"/>
  <c r="T72" i="10"/>
  <c r="AB72" i="10"/>
  <c r="T73" i="10"/>
  <c r="R22" i="3"/>
  <c r="T40" i="5"/>
  <c r="AB26" i="5"/>
  <c r="T42" i="5"/>
  <c r="T46" i="5"/>
  <c r="AB27" i="5"/>
  <c r="AB43" i="5"/>
  <c r="T27" i="5"/>
  <c r="T43" i="5"/>
  <c r="T47" i="5"/>
  <c r="AB28" i="5"/>
  <c r="AB44" i="5"/>
  <c r="T28" i="5"/>
  <c r="T44" i="5"/>
  <c r="T49" i="5"/>
  <c r="T48" i="5"/>
  <c r="AB29" i="5"/>
  <c r="AB45" i="5"/>
  <c r="T29" i="5"/>
  <c r="AB30" i="5"/>
  <c r="AB46" i="5"/>
  <c r="T30" i="5"/>
  <c r="AB31" i="5"/>
  <c r="AB47" i="5"/>
  <c r="T32" i="5"/>
  <c r="T34" i="5"/>
  <c r="AB36" i="5"/>
  <c r="AB21" i="5"/>
  <c r="T37" i="5"/>
  <c r="T24" i="5"/>
  <c r="AB22" i="5"/>
  <c r="AB38" i="5"/>
  <c r="AB25" i="5"/>
  <c r="T41" i="5"/>
  <c r="AB42" i="5"/>
  <c r="AB49" i="5"/>
  <c r="AB48" i="5"/>
  <c r="AB33" i="5"/>
  <c r="T33" i="5"/>
  <c r="AB34" i="5"/>
  <c r="AB35" i="5"/>
  <c r="T35" i="5"/>
  <c r="AB20" i="5"/>
  <c r="T36" i="5"/>
  <c r="AB37" i="5"/>
  <c r="T23" i="5"/>
  <c r="T66" i="5"/>
  <c r="AB41" i="5"/>
  <c r="T74" i="10"/>
  <c r="AB74" i="10"/>
  <c r="T22" i="3"/>
  <c r="T21" i="3"/>
  <c r="T24" i="3"/>
  <c r="S21" i="3"/>
  <c r="R23" i="3"/>
  <c r="T23" i="3"/>
  <c r="R25" i="3"/>
  <c r="R26" i="3"/>
  <c r="S25" i="3"/>
  <c r="S26" i="3"/>
  <c r="T25" i="3"/>
  <c r="T26" i="3"/>
  <c r="S23" i="3"/>
  <c r="R20" i="3"/>
  <c r="T20" i="3"/>
  <c r="S20" i="3"/>
  <c r="R21" i="3"/>
  <c r="S22" i="3"/>
  <c r="R24" i="3"/>
  <c r="S24" i="3"/>
  <c r="S29" i="3" l="1"/>
  <c r="R29" i="3"/>
  <c r="R37" i="3"/>
  <c r="S37" i="3"/>
  <c r="T35" i="3"/>
  <c r="T36" i="3"/>
  <c r="S28" i="3" l="1"/>
  <c r="R28" i="3"/>
  <c r="T29" i="3"/>
  <c r="T37" i="3"/>
  <c r="T28" i="3" l="1"/>
</calcChain>
</file>

<file path=xl/sharedStrings.xml><?xml version="1.0" encoding="utf-8"?>
<sst xmlns="http://schemas.openxmlformats.org/spreadsheetml/2006/main" count="3629" uniqueCount="160">
  <si>
    <t>Total</t>
  </si>
  <si>
    <t>RMBS</t>
  </si>
  <si>
    <t>CMO</t>
  </si>
  <si>
    <t>MBS</t>
  </si>
  <si>
    <t>Description</t>
  </si>
  <si>
    <t>A, Q</t>
  </si>
  <si>
    <t>Contact</t>
  </si>
  <si>
    <t>All data are subject to revision.</t>
  </si>
  <si>
    <t>Sources:</t>
  </si>
  <si>
    <t>Agency</t>
  </si>
  <si>
    <t>Non-Agency</t>
  </si>
  <si>
    <t>Agency CMO</t>
  </si>
  <si>
    <t>CMBS</t>
  </si>
  <si>
    <t>GSEs, Bloomberg, Eikon, Dealogic, Fitch Ratings, Moodys, S&amp;P, Thomson Reuters, SIFMA</t>
  </si>
  <si>
    <t>Jumbo Prime</t>
  </si>
  <si>
    <t>Resecuritization</t>
  </si>
  <si>
    <t>Scratch &amp; Dent</t>
  </si>
  <si>
    <t>Single Asset/Single Buyer</t>
  </si>
  <si>
    <t>Conduit/Fusion</t>
  </si>
  <si>
    <t>Year</t>
  </si>
  <si>
    <t>Real Estate Securities (CMBS and RMBS) Outstanding</t>
  </si>
  <si>
    <t>U.S. Non-Agency Commercial and Residential</t>
  </si>
  <si>
    <t>US Non-Agency CMBS &amp; RMBS Outstanding</t>
  </si>
  <si>
    <t>Thomson Reuters Eikon, Bloomberg, prospectus filings, Fitch Ratings, Moody's, S&amp;P, SIFMA</t>
  </si>
  <si>
    <t>Other</t>
  </si>
  <si>
    <t>FHLMC</t>
  </si>
  <si>
    <t>As of 2014 Q3, Option ARMs have been included in Alt-A. Outstandings have been changed to reflect the addition.</t>
  </si>
  <si>
    <t>Federal Reserve Differences</t>
  </si>
  <si>
    <t>US Agency MBS Issuance and Outstanding</t>
  </si>
  <si>
    <t>Issuance</t>
  </si>
  <si>
    <t>Agency securities include both multi- and single-family. Freddie Mac began issue in 1971, Fannie in 1981. Fannie Mae CMOs include strip issuance.</t>
  </si>
  <si>
    <t>Federal Reserve archives, HUD, FHFA, Fannie Mae, Freddie Mac, Ginnie Mae; data compiled by SIFMA</t>
  </si>
  <si>
    <t>Non-agency MBS includes both CMBS and RMBS. Resecuritizations and Re-remics are included and underlying collateral may overlap.</t>
  </si>
  <si>
    <t>All NIM deals are included under MBS - Resecuritization.</t>
  </si>
  <si>
    <t>CMBS resecuritizations and ReREMICs are included in issuance totals.</t>
  </si>
  <si>
    <t>Totals may not be exact matches to Federal Reserve totals due to consolidation of trust data and classification of certain securities; FNMA data reported prior to 2010 to the Fed differ to a greater extent than the other agencies. MBS values reported in the Federal Reserve may differ slightly from values reported by FHFA.</t>
  </si>
  <si>
    <t>Real Estate Securities (CMBS and RMBS) Issuance</t>
  </si>
  <si>
    <t>US Non-Agency CMBS &amp; RMBS Issuance</t>
  </si>
  <si>
    <t>Beginning in 2Q'16, all non-agency home equity securitizations have been consolidated in RMBS; a new non-agency CMBS and RMBS addendum tab has been added for clarity.</t>
  </si>
  <si>
    <t>A, Q, M</t>
  </si>
  <si>
    <t>Mortgage-Related Securities</t>
  </si>
  <si>
    <t>Risk Transfer</t>
  </si>
  <si>
    <t>Single Family Rental</t>
  </si>
  <si>
    <t>Agency (FHLMC, FNMA, GNMA)</t>
  </si>
  <si>
    <t>Agency issuance includes both agency &amp; residential and multifamily securitizations from Fannie Mae, Freddie Mac, or Ginnie Mae excluding risk transfer deals. ALL OTHER GOVERNMENT AGENCY OR GSE SECURITIZATIONS/GURANTEES AND GSE RISK TRANSFER DEALS ARE PART OF NON-AGENCY ABS OR MBS.</t>
  </si>
  <si>
    <t>Single Asset/Single Borrower</t>
  </si>
  <si>
    <t>Beginning in 4Q'15, 1-4 family MBS outstanding are single family mortgage-related securities outstandings of consolidated trusts plus unconsolidated other mortgage-related securities. Multifamily outstandings are from consolidated trusts as well as unconsolidated K certificates and other unconsolidated securitization products. Totals may not add up due to rounding.</t>
  </si>
  <si>
    <t>Beginning in 4Q'15, Freddie Mac 1-4 family and multifamily outstanding breakdowns have been changed to reflect changes in 10K and 10Q filings.</t>
  </si>
  <si>
    <t>Beginning in June 2017, multifamily credit risk transfer has now been broken out in CMBS.</t>
  </si>
  <si>
    <t>Nonprime/Subprime</t>
  </si>
  <si>
    <t>As of April 2018, Alt-A, Subprime, and new nonprime deals are consolidated under a new Nonprime/Subprime category. Figures have been restated to reflect this change. Outstanding figures will also reflect this change for 2018 Q1.</t>
  </si>
  <si>
    <t>SIFMA is the leading trade association for broker-dealers, investment banks and asset managers operating in the U.S. and global capital markets. On behalf of our industry’s nearly 1 million employees, we advocate on legislation, regulation and business policy, affecting retail and institutional investors, equity and fixed income markets and related products and services. We serve as an industry coordinating body to promote fair and orderly markets, informed regulatory compliance, and efficient market operations and resiliency. We also provide a forum for industry policy and professional development. SIFMA, with offices in New York and Washington, D.C., is the U.S. regional member of the Global Financial Markets Association (GFMA). For more information, visit http://www.sifma.org.</t>
  </si>
  <si>
    <t>research@sifma.org</t>
  </si>
  <si>
    <t>MBS Outstanding</t>
  </si>
  <si>
    <t>US MBS Issuance</t>
  </si>
  <si>
    <t>US MBS Outstanding</t>
  </si>
  <si>
    <t>As of June 2015, all non-agency CMBS and RMBS issuance data has been supplemented with data from Bloomberg beginning in 2008. Revisions to issuance data will be made quarterly. Sources for CMBS and RMBS issuance are now Dealogic, Thomson Reuters, and Bloomberg.</t>
  </si>
  <si>
    <t>Date</t>
  </si>
  <si>
    <t>Agency Specified Pool</t>
  </si>
  <si>
    <t>Agency TBA</t>
  </si>
  <si>
    <t>TOTAL</t>
  </si>
  <si>
    <t>Non-Agency CMBS (IO/PO)</t>
  </si>
  <si>
    <t>Non-Agency CMBS (P&amp;I)</t>
  </si>
  <si>
    <t>CMO (IO/PO)</t>
  </si>
  <si>
    <t>CMO (P&amp;I)</t>
  </si>
  <si>
    <t xml:space="preserve"> IG </t>
  </si>
  <si>
    <t xml:space="preserve"> HY </t>
  </si>
  <si>
    <t>Security:</t>
  </si>
  <si>
    <t>Series:</t>
  </si>
  <si>
    <t>Trading Volume</t>
  </si>
  <si>
    <t>Units:</t>
  </si>
  <si>
    <t>$ Millions</t>
  </si>
  <si>
    <t>Customer - Buy</t>
  </si>
  <si>
    <t>Customer - Sell</t>
  </si>
  <si>
    <t>Customer - Interdealer</t>
  </si>
  <si>
    <t>Trade - Agency</t>
  </si>
  <si>
    <t>Trade - Principal</t>
  </si>
  <si>
    <t>SBA</t>
  </si>
  <si>
    <t>TBA</t>
  </si>
  <si>
    <t>US Mortgage Backed Securities</t>
  </si>
  <si>
    <t>FNMA</t>
  </si>
  <si>
    <t>GNMA</t>
  </si>
  <si>
    <t>Fannie Freddie UMBS</t>
  </si>
  <si>
    <t>GNMA I</t>
  </si>
  <si>
    <t>GNMA II</t>
  </si>
  <si>
    <t>#</t>
  </si>
  <si>
    <t>US MBS Securities: Issuance, Trading Volume, Outstanding</t>
  </si>
  <si>
    <t>Last Updated:</t>
  </si>
  <si>
    <t>Tab</t>
  </si>
  <si>
    <t>FINRA Trace Fact Book Volumes, Average Daily Par Amount Traded</t>
  </si>
  <si>
    <t>FINRA Trace Fact Book Volumes, Average Daily Number of Trades</t>
  </si>
  <si>
    <t>Source:</t>
  </si>
  <si>
    <t>Note:</t>
  </si>
  <si>
    <t>$ Billions</t>
  </si>
  <si>
    <t>SIFMA Research</t>
  </si>
  <si>
    <t>A, Q, M, D</t>
  </si>
  <si>
    <t>Frequency</t>
  </si>
  <si>
    <t>1Q19</t>
  </si>
  <si>
    <t>2Q19</t>
  </si>
  <si>
    <t>3Q19</t>
  </si>
  <si>
    <t>4Q19</t>
  </si>
  <si>
    <t>1Q20</t>
  </si>
  <si>
    <t>2Q20</t>
  </si>
  <si>
    <t>3Q20</t>
  </si>
  <si>
    <t>4Q20</t>
  </si>
  <si>
    <t>Y/Y Change</t>
  </si>
  <si>
    <t>n/a</t>
  </si>
  <si>
    <t>Outstandings</t>
  </si>
  <si>
    <r>
      <t>of which 144A</t>
    </r>
    <r>
      <rPr>
        <b/>
        <vertAlign val="superscript"/>
        <sz val="9"/>
        <rFont val="Arial"/>
        <family val="2"/>
      </rPr>
      <t>1</t>
    </r>
  </si>
  <si>
    <t>If using this data in a published report, please cite SIFMA as the source</t>
  </si>
  <si>
    <t>The content in this workbook is for informational purposes only, not for investment recommendations. As the information is aggregated from multiple third-party sources, SIFMA makes no representations to the accuracy or completeness of the information. All data subject to revision, with no obligation to do so or notify users of any changes.</t>
  </si>
  <si>
    <t>Last Period</t>
  </si>
  <si>
    <t>M/M or Q/Q Change</t>
  </si>
  <si>
    <t>D/D, M/M or Q/Q Change</t>
  </si>
  <si>
    <t>Q/Q Change</t>
  </si>
  <si>
    <t>of which 144A</t>
  </si>
  <si>
    <t xml:space="preserve"> Q/Q Change</t>
  </si>
  <si>
    <t>As of Sept. 2016, Risk transfer (agency and non-agency) and single family rental securities have been moved from ABS to MBS - RMBS for issuance. Outstanding values will reflect this change in the 2016 Q3 reporting.</t>
  </si>
  <si>
    <t>US MBS Daily Trading Volume - Average Daily Volume</t>
  </si>
  <si>
    <t>US MBS Daily Trading Volume - Average Daily Number of Trades</t>
  </si>
  <si>
    <t>FINRA Trace Agency ADV Number of Trades</t>
  </si>
  <si>
    <t>FINRA Trace Non-Agency ADV Number of Trades</t>
  </si>
  <si>
    <t>FINRA Trace</t>
  </si>
  <si>
    <t>1Q21</t>
  </si>
  <si>
    <t>FINRA Trace Agency ADV Dollar Amount</t>
  </si>
  <si>
    <t>FINRA Trace Non-Agency ADV Dollar Amount</t>
  </si>
  <si>
    <t>The latest monthly issuance numbers are an early estimate with a final estimate reached when the quarter ends</t>
  </si>
  <si>
    <t>2Q21</t>
  </si>
  <si>
    <t>3Q21</t>
  </si>
  <si>
    <t>Agency CMBS (IO/PO)</t>
  </si>
  <si>
    <t>Agency CMBS (P&amp;I)</t>
  </si>
  <si>
    <t>4Q21</t>
  </si>
  <si>
    <t>4Q 2021</t>
  </si>
  <si>
    <t>Non-Agency CMO (IO/PO)</t>
  </si>
  <si>
    <t>Non-Agency CMO (P&amp;I)</t>
  </si>
  <si>
    <t>Fixed</t>
  </si>
  <si>
    <t>Floating</t>
  </si>
  <si>
    <t>CMO - Coupon</t>
  </si>
  <si>
    <t>*under review</t>
  </si>
  <si>
    <t>Federal Agencies (FHLMC, FNMA, GNMA, NCUA, and FDIC), Bloomberg, Dealogic, Refinitiv</t>
  </si>
  <si>
    <t>Bloomberg, Dealogic, Refinitiv</t>
  </si>
  <si>
    <t>4Q23</t>
  </si>
  <si>
    <t>1Q24</t>
  </si>
  <si>
    <t>2Q24</t>
  </si>
  <si>
    <t>3Q24</t>
  </si>
  <si>
    <t>4Q24</t>
  </si>
  <si>
    <t>YTD 2025</t>
  </si>
  <si>
    <t>The MBS oustatnding database is under maintenance.</t>
  </si>
  <si>
    <t>1Q25</t>
  </si>
  <si>
    <t>2Q25</t>
  </si>
  <si>
    <t>3Q25</t>
  </si>
  <si>
    <t>4Q25</t>
  </si>
  <si>
    <t>YTD 2026</t>
  </si>
  <si>
    <t>Average daily trading volume. Trading volume reported on a bond market holiday is rolled into the previous trading day's total, bond market holidays are not included in the trading days' count. Groups with &lt;5 trades are not counted in aggregates as data are not displayed.</t>
  </si>
  <si>
    <t>4Q 2025</t>
  </si>
  <si>
    <t>FINRA TRACE</t>
  </si>
  <si>
    <t xml:space="preserve">Average daily trading volume. Trading volume reported on a bond market holiday is rolled into the previous trading day's total. Bond market holidays are not included in the trading days' count (FINRA ADV data is adjusted accordingly). Monthly averages are derived from daily TRACE reporting and will be an undercount to the averages reported quarterly from the TRACE Fact Book due to differences in cutoff times, &lt;5 trades, and difference in reporting values (with or w/o factors applied); see FINRA's TRACE's Structured Product Reports FAQ for more detail. </t>
  </si>
  <si>
    <t>This workbook is subject to the Terms of Use applicable to SIFMA’s website, available at http://www.sifma.org/legal. Copyright © 2026</t>
  </si>
  <si>
    <t>1Q26</t>
  </si>
  <si>
    <t>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</si>
</sst>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409]mmm\-yy;@"/>
  </numFmts>
  <fonts count="54" x14ac:knownFonts="1">
    <font>
      <sz val="10"/>
      <name val="Arial"/>
    </font>
    <font>
      <sz val="9"/>
      <color theme="1"/>
      <name val="Arial"/>
      <family val="2"/>
    </font>
    <font>
      <sz val="9"/>
      <color theme="1"/>
      <name val="Arial"/>
      <family val="2"/>
    </font>
    <font>
      <sz val="10"/>
      <name val="Arial"/>
      <family val="2"/>
    </font>
    <font>
      <b/>
      <sz val="12"/>
      <name val="Helv"/>
    </font>
    <font>
      <sz val="10"/>
      <name val="Arial"/>
      <family val="2"/>
    </font>
    <font>
      <sz val="10"/>
      <name val="Arial"/>
      <family val="2"/>
    </font>
    <font>
      <sz val="10"/>
      <name val="MS Sans Serif"/>
      <family val="2"/>
    </font>
    <font>
      <sz val="8"/>
      <name val="Arial"/>
      <family val="2"/>
    </font>
    <font>
      <sz val="11"/>
      <color theme="1"/>
      <name val="Arial"/>
      <family val="2"/>
      <scheme val="minor"/>
    </font>
    <font>
      <sz val="11"/>
      <color theme="0"/>
      <name val="Arial"/>
      <family val="2"/>
      <scheme val="minor"/>
    </font>
    <font>
      <sz val="11"/>
      <color rgb="FF9C0006"/>
      <name val="Arial"/>
      <family val="2"/>
      <scheme val="minor"/>
    </font>
    <font>
      <b/>
      <sz val="11"/>
      <color rgb="FFFA7D00"/>
      <name val="Arial"/>
      <family val="2"/>
      <scheme val="minor"/>
    </font>
    <font>
      <b/>
      <sz val="11"/>
      <color theme="0"/>
      <name val="Arial"/>
      <family val="2"/>
      <scheme val="minor"/>
    </font>
    <font>
      <i/>
      <sz val="11"/>
      <color rgb="FF7F7F7F"/>
      <name val="Arial"/>
      <family val="2"/>
      <scheme val="minor"/>
    </font>
    <font>
      <sz val="11"/>
      <color rgb="FF00610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u/>
      <sz val="11"/>
      <color theme="10"/>
      <name val="Calibri"/>
      <family val="2"/>
    </font>
    <font>
      <u/>
      <sz val="10"/>
      <color theme="10"/>
      <name val="Arial"/>
      <family val="2"/>
    </font>
    <font>
      <sz val="11"/>
      <color rgb="FF3F3F76"/>
      <name val="Arial"/>
      <family val="2"/>
      <scheme val="minor"/>
    </font>
    <font>
      <sz val="11"/>
      <color rgb="FFFA7D00"/>
      <name val="Arial"/>
      <family val="2"/>
      <scheme val="minor"/>
    </font>
    <font>
      <sz val="11"/>
      <color rgb="FF9C6500"/>
      <name val="Arial"/>
      <family val="2"/>
      <scheme val="minor"/>
    </font>
    <font>
      <b/>
      <sz val="11"/>
      <color rgb="FF3F3F3F"/>
      <name val="Arial"/>
      <family val="2"/>
      <scheme val="minor"/>
    </font>
    <font>
      <b/>
      <sz val="18"/>
      <color theme="3"/>
      <name val="Arial"/>
      <family val="2"/>
      <scheme val="major"/>
    </font>
    <font>
      <b/>
      <sz val="11"/>
      <color theme="1"/>
      <name val="Arial"/>
      <family val="2"/>
      <scheme val="minor"/>
    </font>
    <font>
      <sz val="11"/>
      <color rgb="FFFF0000"/>
      <name val="Arial"/>
      <family val="2"/>
      <scheme val="minor"/>
    </font>
    <font>
      <b/>
      <sz val="10"/>
      <color theme="1"/>
      <name val="Arial"/>
      <family val="2"/>
    </font>
    <font>
      <sz val="10"/>
      <name val="Arial"/>
      <family val="2"/>
    </font>
    <font>
      <sz val="10"/>
      <color theme="1"/>
      <name val="Arial"/>
      <family val="2"/>
    </font>
    <font>
      <b/>
      <sz val="10"/>
      <name val="Arial"/>
      <family val="2"/>
    </font>
    <font>
      <sz val="9"/>
      <name val="Arial"/>
      <family val="2"/>
    </font>
    <font>
      <u/>
      <sz val="10"/>
      <color indexed="12"/>
      <name val="Arial"/>
      <family val="2"/>
    </font>
    <font>
      <b/>
      <i/>
      <sz val="10"/>
      <color theme="1"/>
      <name val="Arial"/>
      <family val="2"/>
    </font>
    <font>
      <sz val="10"/>
      <color rgb="FF000000"/>
      <name val="Arial"/>
      <family val="2"/>
    </font>
    <font>
      <sz val="10"/>
      <color indexed="8"/>
      <name val="Arial"/>
      <family val="2"/>
    </font>
    <font>
      <b/>
      <sz val="9"/>
      <name val="Arial"/>
      <family val="2"/>
    </font>
    <font>
      <sz val="9"/>
      <color theme="1"/>
      <name val="Arial"/>
      <family val="2"/>
    </font>
    <font>
      <b/>
      <vertAlign val="superscript"/>
      <sz val="9"/>
      <name val="Arial"/>
      <family val="2"/>
    </font>
    <font>
      <b/>
      <sz val="10"/>
      <color rgb="FF117C3C"/>
      <name val="Arial"/>
      <family val="2"/>
    </font>
    <font>
      <sz val="8"/>
      <color theme="1"/>
      <name val="Arial"/>
      <family val="2"/>
    </font>
    <font>
      <sz val="8"/>
      <name val="Arial"/>
      <family val="2"/>
    </font>
    <font>
      <sz val="8"/>
      <name val="Arial"/>
      <family val="2"/>
    </font>
    <font>
      <sz val="10"/>
      <color rgb="FFC00000"/>
      <name val="Arial"/>
      <family val="2"/>
    </font>
    <font>
      <b/>
      <sz val="8"/>
      <color rgb="FFC00000"/>
      <name val="Arial"/>
      <family val="2"/>
    </font>
    <font>
      <u/>
      <sz val="10"/>
      <color theme="9"/>
      <name val="Arial"/>
      <family val="2"/>
    </font>
    <font>
      <b/>
      <sz val="10"/>
      <color theme="4"/>
      <name val="Arial"/>
      <family val="2"/>
    </font>
    <font>
      <sz val="8"/>
      <color theme="4"/>
      <name val="Arial"/>
      <family val="2"/>
    </font>
    <font>
      <sz val="9"/>
      <color theme="4"/>
      <name val="Arial"/>
      <family val="2"/>
    </font>
    <font>
      <b/>
      <sz val="9"/>
      <color theme="4"/>
      <name val="Arial"/>
      <family val="2"/>
    </font>
    <font>
      <sz val="10"/>
      <color theme="4"/>
      <name val="Arial"/>
      <family val="2"/>
    </font>
    <font>
      <u/>
      <sz val="10"/>
      <color theme="0" tint="-0.499984740745262"/>
      <name val="Arial"/>
      <family val="2"/>
    </font>
    <font>
      <sz val="10"/>
      <color theme="0" tint="-0.499984740745262"/>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n">
        <color indexed="64"/>
      </bottom>
      <diagonal/>
    </border>
  </borders>
  <cellStyleXfs count="8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2" applyNumberFormat="0" applyAlignment="0" applyProtection="0"/>
    <xf numFmtId="0" fontId="13" fillId="28" borderId="3" applyNumberFormat="0" applyAlignment="0" applyProtection="0"/>
    <xf numFmtId="43" fontId="9"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applyNumberFormat="0" applyFill="0" applyBorder="0" applyAlignment="0" applyProtection="0"/>
    <xf numFmtId="0" fontId="15" fillId="29" borderId="0" applyNumberFormat="0" applyBorder="0" applyAlignment="0" applyProtection="0"/>
    <xf numFmtId="0" fontId="4" fillId="0" borderId="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4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30" borderId="2" applyNumberFormat="0" applyAlignment="0" applyProtection="0"/>
    <xf numFmtId="0" fontId="22" fillId="0" borderId="7" applyNumberFormat="0" applyFill="0" applyAlignment="0" applyProtection="0"/>
    <xf numFmtId="0" fontId="23" fillId="31"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5" fillId="0" borderId="0"/>
    <xf numFmtId="0" fontId="5" fillId="0" borderId="0"/>
    <xf numFmtId="0" fontId="9" fillId="0" borderId="0"/>
    <xf numFmtId="0" fontId="7" fillId="0" borderId="0"/>
    <xf numFmtId="0" fontId="5" fillId="0" borderId="0"/>
    <xf numFmtId="0" fontId="5" fillId="0" borderId="0"/>
    <xf numFmtId="0" fontId="7" fillId="0" borderId="0"/>
    <xf numFmtId="0" fontId="5" fillId="0" borderId="0"/>
    <xf numFmtId="0" fontId="5"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32" borderId="8" applyNumberFormat="0" applyFont="0" applyAlignment="0" applyProtection="0"/>
    <xf numFmtId="0" fontId="24" fillId="27" borderId="9" applyNumberFormat="0" applyAlignment="0" applyProtection="0"/>
    <xf numFmtId="9" fontId="3"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0" applyNumberFormat="0" applyFill="0" applyBorder="0" applyAlignment="0" applyProtection="0"/>
    <xf numFmtId="0" fontId="5" fillId="0" borderId="0"/>
    <xf numFmtId="43" fontId="29" fillId="0" borderId="0" applyFont="0" applyFill="0" applyBorder="0" applyAlignment="0" applyProtection="0"/>
    <xf numFmtId="0" fontId="3" fillId="0" borderId="0"/>
  </cellStyleXfs>
  <cellXfs count="145">
    <xf numFmtId="0" fontId="0" fillId="0" borderId="0" xfId="0"/>
    <xf numFmtId="0" fontId="31" fillId="33" borderId="0" xfId="0" applyFont="1" applyFill="1"/>
    <xf numFmtId="0" fontId="8" fillId="33" borderId="0" xfId="0" applyFont="1" applyFill="1"/>
    <xf numFmtId="0" fontId="3" fillId="33" borderId="0" xfId="0" applyFont="1" applyFill="1"/>
    <xf numFmtId="0" fontId="3" fillId="33" borderId="0" xfId="0" applyFont="1" applyFill="1" applyAlignment="1">
      <alignment horizontal="center"/>
    </xf>
    <xf numFmtId="0" fontId="32" fillId="33" borderId="0" xfId="0" applyFont="1" applyFill="1"/>
    <xf numFmtId="0" fontId="28" fillId="33" borderId="0" xfId="57" applyFont="1" applyFill="1"/>
    <xf numFmtId="0" fontId="30" fillId="33" borderId="0" xfId="57" applyFont="1" applyFill="1"/>
    <xf numFmtId="49" fontId="30" fillId="33" borderId="0" xfId="57" applyNumberFormat="1" applyFont="1" applyFill="1" applyAlignment="1">
      <alignment horizontal="left"/>
    </xf>
    <xf numFmtId="14" fontId="30" fillId="33" borderId="0" xfId="57" applyNumberFormat="1" applyFont="1" applyFill="1" applyAlignment="1">
      <alignment horizontal="left"/>
    </xf>
    <xf numFmtId="49" fontId="28" fillId="33" borderId="0" xfId="57" applyNumberFormat="1" applyFont="1" applyFill="1" applyAlignment="1">
      <alignment horizontal="left"/>
    </xf>
    <xf numFmtId="14" fontId="28" fillId="33" borderId="0" xfId="57" applyNumberFormat="1" applyFont="1" applyFill="1" applyAlignment="1">
      <alignment horizontal="left"/>
    </xf>
    <xf numFmtId="0" fontId="33" fillId="33" borderId="0" xfId="41" applyFont="1" applyFill="1" applyAlignment="1" applyProtection="1"/>
    <xf numFmtId="14" fontId="30" fillId="33" borderId="0" xfId="60" applyNumberFormat="1" applyFont="1" applyFill="1" applyAlignment="1">
      <alignment horizontal="left"/>
    </xf>
    <xf numFmtId="0" fontId="30" fillId="33" borderId="0" xfId="60" applyFont="1" applyFill="1"/>
    <xf numFmtId="49" fontId="30" fillId="33" borderId="0" xfId="60" applyNumberFormat="1" applyFont="1" applyFill="1" applyAlignment="1">
      <alignment horizontal="left"/>
    </xf>
    <xf numFmtId="0" fontId="20" fillId="33" borderId="0" xfId="42" applyFont="1" applyFill="1" applyAlignment="1" applyProtection="1"/>
    <xf numFmtId="0" fontId="34" fillId="33" borderId="0" xfId="57" applyFont="1" applyFill="1"/>
    <xf numFmtId="0" fontId="35" fillId="33" borderId="0" xfId="58" applyFont="1" applyFill="1" applyAlignment="1">
      <alignment horizontal="left" wrapText="1"/>
    </xf>
    <xf numFmtId="49" fontId="35" fillId="33" borderId="0" xfId="58" applyNumberFormat="1" applyFont="1" applyFill="1" applyAlignment="1">
      <alignment horizontal="left" wrapText="1"/>
    </xf>
    <xf numFmtId="14" fontId="35" fillId="33" borderId="0" xfId="58" applyNumberFormat="1" applyFont="1" applyFill="1" applyAlignment="1">
      <alignment horizontal="left" wrapText="1"/>
    </xf>
    <xf numFmtId="0" fontId="31" fillId="33" borderId="0" xfId="0" applyFont="1" applyFill="1" applyAlignment="1">
      <alignment horizontal="left"/>
    </xf>
    <xf numFmtId="0" fontId="3" fillId="33" borderId="0" xfId="0" applyFont="1" applyFill="1" applyAlignment="1">
      <alignment horizontal="left" wrapText="1"/>
    </xf>
    <xf numFmtId="0" fontId="3" fillId="33" borderId="0" xfId="0" applyFont="1" applyFill="1" applyAlignment="1">
      <alignment wrapText="1"/>
    </xf>
    <xf numFmtId="0" fontId="31" fillId="33" borderId="0" xfId="0" applyFont="1" applyFill="1" applyAlignment="1">
      <alignment vertical="center"/>
    </xf>
    <xf numFmtId="0" fontId="31" fillId="33" borderId="0" xfId="58" applyFont="1" applyFill="1" applyAlignment="1">
      <alignment vertical="center"/>
    </xf>
    <xf numFmtId="0" fontId="3" fillId="33" borderId="0" xfId="58" applyFont="1" applyFill="1" applyAlignment="1">
      <alignment wrapText="1"/>
    </xf>
    <xf numFmtId="0" fontId="36" fillId="33" borderId="0" xfId="57" applyFont="1" applyFill="1"/>
    <xf numFmtId="0" fontId="31" fillId="33" borderId="0" xfId="58" applyFont="1" applyFill="1" applyAlignment="1">
      <alignment vertical="center" wrapText="1"/>
    </xf>
    <xf numFmtId="0" fontId="30" fillId="33" borderId="0" xfId="57" applyFont="1" applyFill="1" applyAlignment="1">
      <alignment wrapText="1"/>
    </xf>
    <xf numFmtId="0" fontId="30" fillId="33" borderId="0" xfId="58" applyFont="1" applyFill="1" applyAlignment="1">
      <alignment horizontal="left" wrapText="1"/>
    </xf>
    <xf numFmtId="0" fontId="32" fillId="33" borderId="0" xfId="0" applyFont="1" applyFill="1" applyAlignment="1">
      <alignment horizontal="left"/>
    </xf>
    <xf numFmtId="0" fontId="8" fillId="33" borderId="0" xfId="0" applyFont="1" applyFill="1" applyAlignment="1">
      <alignment horizontal="left"/>
    </xf>
    <xf numFmtId="0" fontId="32" fillId="33" borderId="0" xfId="0" applyFont="1" applyFill="1" applyAlignment="1">
      <alignment horizontal="center"/>
    </xf>
    <xf numFmtId="0" fontId="37" fillId="33" borderId="1" xfId="0" applyFont="1" applyFill="1" applyBorder="1" applyAlignment="1">
      <alignment horizontal="center" wrapText="1"/>
    </xf>
    <xf numFmtId="0" fontId="32" fillId="33" borderId="0" xfId="0" applyFont="1" applyFill="1" applyAlignment="1">
      <alignment horizontal="center" vertical="center"/>
    </xf>
    <xf numFmtId="0" fontId="37" fillId="33" borderId="0" xfId="0" applyFont="1" applyFill="1"/>
    <xf numFmtId="0" fontId="37" fillId="33" borderId="0" xfId="0" applyFont="1" applyFill="1" applyAlignment="1">
      <alignment horizontal="center"/>
    </xf>
    <xf numFmtId="166" fontId="32" fillId="33" borderId="0" xfId="0" applyNumberFormat="1" applyFont="1" applyFill="1" applyAlignment="1">
      <alignment horizontal="center" vertical="center"/>
    </xf>
    <xf numFmtId="0" fontId="38" fillId="33" borderId="0" xfId="0" applyFont="1" applyFill="1" applyAlignment="1">
      <alignment horizontal="left"/>
    </xf>
    <xf numFmtId="166" fontId="32" fillId="33" borderId="0" xfId="0" applyNumberFormat="1" applyFont="1" applyFill="1" applyAlignment="1">
      <alignment horizontal="center"/>
    </xf>
    <xf numFmtId="164" fontId="32" fillId="33" borderId="0" xfId="0" applyNumberFormat="1" applyFont="1" applyFill="1" applyAlignment="1">
      <alignment horizontal="center"/>
    </xf>
    <xf numFmtId="0" fontId="32" fillId="33" borderId="1" xfId="0" applyFont="1" applyFill="1" applyBorder="1" applyAlignment="1">
      <alignment horizontal="center"/>
    </xf>
    <xf numFmtId="0" fontId="8" fillId="33" borderId="0" xfId="0" applyFont="1" applyFill="1" applyAlignment="1">
      <alignment horizontal="center"/>
    </xf>
    <xf numFmtId="166" fontId="8" fillId="33" borderId="0" xfId="0" applyNumberFormat="1" applyFont="1" applyFill="1" applyAlignment="1">
      <alignment horizontal="center"/>
    </xf>
    <xf numFmtId="0" fontId="31" fillId="33" borderId="0" xfId="0" applyFont="1" applyFill="1" applyAlignment="1">
      <alignment horizontal="center"/>
    </xf>
    <xf numFmtId="166" fontId="31" fillId="33" borderId="0" xfId="0" applyNumberFormat="1" applyFont="1" applyFill="1" applyAlignment="1">
      <alignment horizontal="center"/>
    </xf>
    <xf numFmtId="166" fontId="37" fillId="33" borderId="0" xfId="0" applyNumberFormat="1" applyFont="1" applyFill="1" applyAlignment="1">
      <alignment horizontal="center"/>
    </xf>
    <xf numFmtId="164" fontId="37" fillId="33" borderId="0" xfId="0" applyNumberFormat="1" applyFont="1" applyFill="1" applyAlignment="1">
      <alignment horizontal="center"/>
    </xf>
    <xf numFmtId="0" fontId="37" fillId="33" borderId="1" xfId="0" applyFont="1" applyFill="1" applyBorder="1" applyAlignment="1">
      <alignment horizontal="center"/>
    </xf>
    <xf numFmtId="167" fontId="32" fillId="33" borderId="0" xfId="0" applyNumberFormat="1" applyFont="1" applyFill="1" applyAlignment="1">
      <alignment horizontal="left"/>
    </xf>
    <xf numFmtId="0" fontId="37" fillId="33" borderId="0" xfId="0" applyFont="1" applyFill="1" applyAlignment="1">
      <alignment horizontal="left"/>
    </xf>
    <xf numFmtId="164" fontId="32" fillId="33" borderId="0" xfId="65" applyNumberFormat="1" applyFont="1" applyFill="1" applyAlignment="1">
      <alignment horizontal="center" vertical="center"/>
    </xf>
    <xf numFmtId="0" fontId="37" fillId="33" borderId="1" xfId="0" applyFont="1" applyFill="1" applyBorder="1" applyAlignment="1">
      <alignment horizontal="left"/>
    </xf>
    <xf numFmtId="166" fontId="37" fillId="33" borderId="1" xfId="0" applyNumberFormat="1" applyFont="1" applyFill="1" applyBorder="1" applyAlignment="1">
      <alignment horizontal="center"/>
    </xf>
    <xf numFmtId="164" fontId="32" fillId="33" borderId="0" xfId="0" applyNumberFormat="1" applyFont="1" applyFill="1" applyAlignment="1">
      <alignment horizontal="center" vertical="center"/>
    </xf>
    <xf numFmtId="1" fontId="32" fillId="33" borderId="0" xfId="0" applyNumberFormat="1" applyFont="1" applyFill="1" applyAlignment="1">
      <alignment horizontal="center"/>
    </xf>
    <xf numFmtId="1" fontId="37" fillId="33" borderId="1" xfId="0" applyNumberFormat="1" applyFont="1" applyFill="1" applyBorder="1" applyAlignment="1">
      <alignment horizontal="left"/>
    </xf>
    <xf numFmtId="164" fontId="37" fillId="33" borderId="0" xfId="0" applyNumberFormat="1" applyFont="1" applyFill="1" applyAlignment="1">
      <alignment horizontal="center" wrapText="1"/>
    </xf>
    <xf numFmtId="164" fontId="37" fillId="33" borderId="1" xfId="0" applyNumberFormat="1" applyFont="1" applyFill="1" applyBorder="1" applyAlignment="1">
      <alignment horizontal="center"/>
    </xf>
    <xf numFmtId="164" fontId="37" fillId="33" borderId="1" xfId="0" applyNumberFormat="1" applyFont="1" applyFill="1" applyBorder="1" applyAlignment="1">
      <alignment horizontal="center" wrapText="1"/>
    </xf>
    <xf numFmtId="0" fontId="8" fillId="33" borderId="0" xfId="0" applyFont="1" applyFill="1" applyAlignment="1">
      <alignment vertical="center"/>
    </xf>
    <xf numFmtId="164" fontId="8" fillId="33" borderId="0" xfId="0" applyNumberFormat="1" applyFont="1" applyFill="1" applyAlignment="1">
      <alignment horizontal="center"/>
    </xf>
    <xf numFmtId="164" fontId="3" fillId="33" borderId="0" xfId="0" applyNumberFormat="1" applyFont="1" applyFill="1" applyAlignment="1">
      <alignment horizontal="center"/>
    </xf>
    <xf numFmtId="1" fontId="32" fillId="33" borderId="0" xfId="0" applyNumberFormat="1" applyFont="1" applyFill="1" applyAlignment="1">
      <alignment horizontal="left"/>
    </xf>
    <xf numFmtId="164" fontId="32" fillId="33" borderId="0" xfId="0" applyNumberFormat="1" applyFont="1" applyFill="1" applyAlignment="1">
      <alignment horizontal="center" vertical="center" wrapText="1"/>
    </xf>
    <xf numFmtId="1" fontId="32" fillId="33" borderId="0" xfId="0" applyNumberFormat="1" applyFont="1" applyFill="1" applyAlignment="1">
      <alignment horizontal="center" vertical="center"/>
    </xf>
    <xf numFmtId="4" fontId="32" fillId="33" borderId="0" xfId="0" applyNumberFormat="1" applyFont="1" applyFill="1" applyAlignment="1">
      <alignment horizontal="center" vertical="center"/>
    </xf>
    <xf numFmtId="1" fontId="37" fillId="33" borderId="0" xfId="0" applyNumberFormat="1" applyFont="1" applyFill="1" applyAlignment="1">
      <alignment horizontal="left"/>
    </xf>
    <xf numFmtId="14" fontId="32" fillId="33" borderId="0" xfId="0" applyNumberFormat="1" applyFont="1" applyFill="1" applyAlignment="1">
      <alignment horizontal="left"/>
    </xf>
    <xf numFmtId="0" fontId="32" fillId="33" borderId="0" xfId="0" applyFont="1" applyFill="1" applyAlignment="1">
      <alignment wrapText="1"/>
    </xf>
    <xf numFmtId="0" fontId="30" fillId="33" borderId="0" xfId="57" applyFont="1" applyFill="1" applyAlignment="1">
      <alignment horizontal="left"/>
    </xf>
    <xf numFmtId="0" fontId="3" fillId="33" borderId="0" xfId="59" applyFont="1" applyFill="1" applyAlignment="1">
      <alignment horizontal="left" vertical="top" wrapText="1"/>
    </xf>
    <xf numFmtId="0" fontId="40" fillId="33" borderId="0" xfId="57" applyFont="1" applyFill="1"/>
    <xf numFmtId="0" fontId="20" fillId="33" borderId="0" xfId="41" applyFont="1" applyFill="1" applyAlignment="1" applyProtection="1"/>
    <xf numFmtId="0" fontId="41" fillId="33" borderId="0" xfId="57" applyFont="1" applyFill="1"/>
    <xf numFmtId="3" fontId="32" fillId="33" borderId="0" xfId="0" applyNumberFormat="1" applyFont="1" applyFill="1" applyAlignment="1">
      <alignment horizontal="center" vertical="center"/>
    </xf>
    <xf numFmtId="164" fontId="32" fillId="33" borderId="0" xfId="0" applyNumberFormat="1" applyFont="1" applyFill="1" applyAlignment="1">
      <alignment vertical="center"/>
    </xf>
    <xf numFmtId="164" fontId="37" fillId="33" borderId="0" xfId="0" applyNumberFormat="1" applyFont="1" applyFill="1" applyAlignment="1">
      <alignment horizontal="center" vertical="center" wrapText="1"/>
    </xf>
    <xf numFmtId="164" fontId="32" fillId="33" borderId="0" xfId="84" applyNumberFormat="1" applyFont="1" applyFill="1" applyAlignment="1">
      <alignment horizontal="center" vertical="center"/>
    </xf>
    <xf numFmtId="1" fontId="32" fillId="33" borderId="0" xfId="0" applyNumberFormat="1" applyFont="1" applyFill="1" applyAlignment="1">
      <alignment horizontal="left" vertical="top"/>
    </xf>
    <xf numFmtId="49" fontId="30" fillId="33" borderId="0" xfId="57" quotePrefix="1" applyNumberFormat="1" applyFont="1" applyFill="1"/>
    <xf numFmtId="164" fontId="37" fillId="33" borderId="11" xfId="0" applyNumberFormat="1" applyFont="1" applyFill="1" applyBorder="1" applyAlignment="1">
      <alignment horizontal="center" wrapText="1"/>
    </xf>
    <xf numFmtId="49" fontId="44" fillId="33" borderId="0" xfId="57" applyNumberFormat="1" applyFont="1" applyFill="1" applyAlignment="1">
      <alignment horizontal="left"/>
    </xf>
    <xf numFmtId="0" fontId="45" fillId="33" borderId="0" xfId="0" applyFont="1" applyFill="1"/>
    <xf numFmtId="164" fontId="32" fillId="33" borderId="0" xfId="28" applyNumberFormat="1" applyFont="1" applyFill="1" applyAlignment="1">
      <alignment horizontal="center" vertical="center"/>
    </xf>
    <xf numFmtId="0" fontId="1" fillId="33" borderId="0" xfId="0" applyFont="1" applyFill="1"/>
    <xf numFmtId="0" fontId="46" fillId="33" borderId="0" xfId="41" applyFill="1" applyAlignment="1" applyProtection="1"/>
    <xf numFmtId="0" fontId="46" fillId="33" borderId="0" xfId="41" quotePrefix="1" applyFill="1" applyAlignment="1" applyProtection="1"/>
    <xf numFmtId="0" fontId="47" fillId="33" borderId="0" xfId="0" applyFont="1" applyFill="1" applyAlignment="1">
      <alignment horizontal="center"/>
    </xf>
    <xf numFmtId="0" fontId="48" fillId="33" borderId="0" xfId="0" applyFont="1" applyFill="1" applyAlignment="1">
      <alignment horizontal="center"/>
    </xf>
    <xf numFmtId="0" fontId="49" fillId="33" borderId="0" xfId="0" applyFont="1" applyFill="1" applyAlignment="1">
      <alignment horizontal="center"/>
    </xf>
    <xf numFmtId="0" fontId="50" fillId="33" borderId="1" xfId="0" applyFont="1" applyFill="1" applyBorder="1" applyAlignment="1">
      <alignment horizontal="center"/>
    </xf>
    <xf numFmtId="164" fontId="50" fillId="33" borderId="1" xfId="0" applyNumberFormat="1" applyFont="1" applyFill="1" applyBorder="1" applyAlignment="1">
      <alignment horizontal="center" wrapText="1"/>
    </xf>
    <xf numFmtId="166" fontId="50" fillId="33" borderId="0" xfId="0" applyNumberFormat="1" applyFont="1" applyFill="1" applyAlignment="1">
      <alignment horizontal="center"/>
    </xf>
    <xf numFmtId="164" fontId="50" fillId="33" borderId="1" xfId="0" applyNumberFormat="1" applyFont="1" applyFill="1" applyBorder="1" applyAlignment="1">
      <alignment horizontal="center"/>
    </xf>
    <xf numFmtId="164" fontId="50" fillId="33" borderId="0" xfId="0" applyNumberFormat="1" applyFont="1" applyFill="1" applyAlignment="1">
      <alignment horizontal="center"/>
    </xf>
    <xf numFmtId="166" fontId="50" fillId="33" borderId="1" xfId="0" applyNumberFormat="1" applyFont="1" applyFill="1" applyBorder="1" applyAlignment="1">
      <alignment horizontal="center"/>
    </xf>
    <xf numFmtId="0" fontId="49" fillId="33" borderId="1" xfId="0" applyFont="1" applyFill="1" applyBorder="1" applyAlignment="1">
      <alignment horizontal="center"/>
    </xf>
    <xf numFmtId="9" fontId="49" fillId="33" borderId="0" xfId="76" applyFont="1" applyFill="1" applyAlignment="1">
      <alignment horizontal="center" vertical="center"/>
    </xf>
    <xf numFmtId="164" fontId="49" fillId="33" borderId="0" xfId="0" applyNumberFormat="1" applyFont="1" applyFill="1" applyAlignment="1">
      <alignment horizontal="center" vertical="center"/>
    </xf>
    <xf numFmtId="9" fontId="49" fillId="33" borderId="0" xfId="76" applyFont="1" applyFill="1" applyAlignment="1">
      <alignment horizontal="center" vertical="center" wrapText="1"/>
    </xf>
    <xf numFmtId="0" fontId="49" fillId="33" borderId="0" xfId="0" applyFont="1" applyFill="1" applyAlignment="1">
      <alignment horizontal="center" vertical="center"/>
    </xf>
    <xf numFmtId="0" fontId="32" fillId="34" borderId="0" xfId="85" applyFont="1" applyFill="1" applyAlignment="1">
      <alignment horizontal="left"/>
    </xf>
    <xf numFmtId="164" fontId="32" fillId="34" borderId="0" xfId="0" applyNumberFormat="1" applyFont="1" applyFill="1" applyAlignment="1">
      <alignment horizontal="center" vertical="center"/>
    </xf>
    <xf numFmtId="0" fontId="32" fillId="34" borderId="0" xfId="0" applyFont="1" applyFill="1" applyAlignment="1">
      <alignment horizontal="center" vertical="center"/>
    </xf>
    <xf numFmtId="164" fontId="49" fillId="34" borderId="0" xfId="0" applyNumberFormat="1" applyFont="1" applyFill="1" applyAlignment="1">
      <alignment horizontal="center" vertical="center"/>
    </xf>
    <xf numFmtId="4" fontId="49" fillId="34" borderId="0" xfId="28" applyNumberFormat="1" applyFont="1" applyFill="1" applyAlignment="1">
      <alignment horizontal="center" vertical="center" wrapText="1"/>
    </xf>
    <xf numFmtId="0" fontId="49" fillId="34" borderId="0" xfId="0" applyFont="1" applyFill="1" applyAlignment="1">
      <alignment horizontal="center" vertical="center"/>
    </xf>
    <xf numFmtId="9" fontId="49" fillId="34" borderId="0" xfId="76" applyFont="1" applyFill="1" applyAlignment="1">
      <alignment horizontal="center" vertical="center"/>
    </xf>
    <xf numFmtId="9" fontId="49" fillId="34" borderId="0" xfId="76" applyFont="1" applyFill="1" applyAlignment="1">
      <alignment horizontal="center" vertical="center" wrapText="1"/>
    </xf>
    <xf numFmtId="165" fontId="49" fillId="34" borderId="0" xfId="76" applyNumberFormat="1" applyFont="1" applyFill="1" applyAlignment="1">
      <alignment horizontal="center" vertical="center"/>
    </xf>
    <xf numFmtId="0" fontId="51" fillId="33" borderId="0" xfId="0" applyFont="1" applyFill="1"/>
    <xf numFmtId="0" fontId="48" fillId="33" borderId="0" xfId="0" applyFont="1" applyFill="1"/>
    <xf numFmtId="0" fontId="49" fillId="33" borderId="0" xfId="0" applyFont="1" applyFill="1"/>
    <xf numFmtId="0" fontId="50" fillId="33" borderId="1" xfId="0" applyFont="1" applyFill="1" applyBorder="1" applyAlignment="1">
      <alignment horizontal="center" wrapText="1"/>
    </xf>
    <xf numFmtId="164" fontId="32" fillId="34" borderId="0" xfId="84" applyNumberFormat="1" applyFont="1" applyFill="1" applyAlignment="1">
      <alignment horizontal="center" vertical="center"/>
    </xf>
    <xf numFmtId="4" fontId="32" fillId="34" borderId="0" xfId="0" applyNumberFormat="1" applyFont="1" applyFill="1" applyAlignment="1">
      <alignment horizontal="center" vertical="center"/>
    </xf>
    <xf numFmtId="0" fontId="2" fillId="34" borderId="0" xfId="0" applyFont="1" applyFill="1" applyAlignment="1">
      <alignment horizontal="left"/>
    </xf>
    <xf numFmtId="0" fontId="49" fillId="33" borderId="0" xfId="0" applyFont="1" applyFill="1" applyAlignment="1">
      <alignment wrapText="1"/>
    </xf>
    <xf numFmtId="164" fontId="50" fillId="33" borderId="11" xfId="0" applyNumberFormat="1" applyFont="1" applyFill="1" applyBorder="1" applyAlignment="1">
      <alignment horizontal="center" wrapText="1"/>
    </xf>
    <xf numFmtId="164" fontId="50" fillId="33" borderId="0" xfId="0" applyNumberFormat="1" applyFont="1" applyFill="1" applyAlignment="1">
      <alignment horizontal="center" wrapText="1"/>
    </xf>
    <xf numFmtId="164" fontId="49" fillId="33" borderId="0" xfId="0" applyNumberFormat="1" applyFont="1" applyFill="1" applyAlignment="1">
      <alignment vertical="center"/>
    </xf>
    <xf numFmtId="0" fontId="50" fillId="33" borderId="0" xfId="0" applyFont="1" applyFill="1" applyAlignment="1">
      <alignment horizontal="center"/>
    </xf>
    <xf numFmtId="4" fontId="49" fillId="33" borderId="0" xfId="0" applyNumberFormat="1" applyFont="1" applyFill="1" applyAlignment="1">
      <alignment horizontal="center" vertical="center"/>
    </xf>
    <xf numFmtId="4" fontId="49" fillId="33" borderId="0" xfId="0" applyNumberFormat="1" applyFont="1" applyFill="1" applyAlignment="1">
      <alignment horizontal="center"/>
    </xf>
    <xf numFmtId="0" fontId="51" fillId="33" borderId="0" xfId="0" applyFont="1" applyFill="1" applyAlignment="1">
      <alignment horizontal="center"/>
    </xf>
    <xf numFmtId="1" fontId="49" fillId="33" borderId="0" xfId="0" applyNumberFormat="1" applyFont="1" applyFill="1" applyAlignment="1">
      <alignment horizontal="center"/>
    </xf>
    <xf numFmtId="9" fontId="49" fillId="33" borderId="0" xfId="76" applyFont="1" applyFill="1" applyAlignment="1">
      <alignment horizontal="center"/>
    </xf>
    <xf numFmtId="0" fontId="52" fillId="33" borderId="0" xfId="41" applyFont="1" applyFill="1" applyAlignment="1" applyProtection="1"/>
    <xf numFmtId="0" fontId="53" fillId="33" borderId="0" xfId="57" applyFont="1" applyFill="1"/>
    <xf numFmtId="0" fontId="53" fillId="33" borderId="0" xfId="60" applyFont="1" applyFill="1"/>
    <xf numFmtId="0" fontId="53" fillId="33" borderId="0" xfId="57" applyFont="1" applyFill="1" applyAlignment="1">
      <alignment horizontal="left"/>
    </xf>
    <xf numFmtId="0" fontId="50" fillId="33" borderId="1" xfId="0" applyFont="1" applyFill="1" applyBorder="1" applyAlignment="1">
      <alignment horizontal="center"/>
    </xf>
    <xf numFmtId="164" fontId="50" fillId="33" borderId="1" xfId="0" applyNumberFormat="1" applyFont="1" applyFill="1" applyBorder="1" applyAlignment="1">
      <alignment horizontal="center" wrapText="1"/>
    </xf>
    <xf numFmtId="164" fontId="50" fillId="33" borderId="1" xfId="0" applyNumberFormat="1" applyFont="1" applyFill="1" applyBorder="1" applyAlignment="1">
      <alignment horizontal="center"/>
    </xf>
    <xf numFmtId="164" fontId="37" fillId="33" borderId="1" xfId="0" applyNumberFormat="1" applyFont="1" applyFill="1" applyBorder="1" applyAlignment="1">
      <alignment horizontal="center" wrapText="1"/>
    </xf>
    <xf numFmtId="164" fontId="37" fillId="33" borderId="1" xfId="0" applyNumberFormat="1" applyFont="1" applyFill="1" applyBorder="1" applyAlignment="1">
      <alignment horizontal="center"/>
    </xf>
    <xf numFmtId="0" fontId="31" fillId="33" borderId="1" xfId="0" applyFont="1" applyFill="1" applyBorder="1" applyAlignment="1">
      <alignment horizontal="left"/>
    </xf>
    <xf numFmtId="0" fontId="41" fillId="33" borderId="0" xfId="57" applyFont="1" applyFill="1" applyAlignment="1">
      <alignment horizontal="left" wrapText="1"/>
    </xf>
    <xf numFmtId="0" fontId="37" fillId="33" borderId="1" xfId="0" applyFont="1" applyFill="1" applyBorder="1" applyAlignment="1">
      <alignment horizontal="center"/>
    </xf>
    <xf numFmtId="0" fontId="50" fillId="33" borderId="11" xfId="0" applyFont="1" applyFill="1" applyBorder="1" applyAlignment="1">
      <alignment horizontal="center"/>
    </xf>
    <xf numFmtId="0" fontId="50" fillId="33" borderId="11" xfId="0" applyFont="1" applyFill="1" applyBorder="1" applyAlignment="1">
      <alignment horizontal="center" wrapText="1"/>
    </xf>
    <xf numFmtId="4" fontId="50" fillId="33" borderId="1" xfId="0" applyNumberFormat="1" applyFont="1" applyFill="1" applyBorder="1" applyAlignment="1">
      <alignment horizontal="center"/>
    </xf>
    <xf numFmtId="9" fontId="49" fillId="34" borderId="0" xfId="76" applyNumberFormat="1" applyFont="1" applyFill="1" applyAlignment="1">
      <alignment horizontal="center" vertic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4" builtinId="3"/>
    <cellStyle name="Comma 2" xfId="28" xr:uid="{00000000-0005-0000-0000-00001B000000}"/>
    <cellStyle name="Comma 2 2" xfId="29" xr:uid="{00000000-0005-0000-0000-00001C000000}"/>
    <cellStyle name="Comma 3" xfId="30" xr:uid="{00000000-0005-0000-0000-00001D000000}"/>
    <cellStyle name="Comma 3 2" xfId="31" xr:uid="{00000000-0005-0000-0000-00001E000000}"/>
    <cellStyle name="Comma 4" xfId="32" xr:uid="{00000000-0005-0000-0000-00001F000000}"/>
    <cellStyle name="Comma 5" xfId="33" xr:uid="{00000000-0005-0000-0000-000020000000}"/>
    <cellStyle name="Explanatory Text" xfId="34" builtinId="53" customBuiltin="1"/>
    <cellStyle name="Good" xfId="35" builtinId="26" customBuiltin="1"/>
    <cellStyle name="head"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yperlink" xfId="41" builtinId="8" customBuiltin="1"/>
    <cellStyle name="Hyperlink 2" xfId="42" xr:uid="{00000000-0005-0000-0000-000029000000}"/>
    <cellStyle name="Hyperlink 3" xfId="43" xr:uid="{00000000-0005-0000-0000-00002A000000}"/>
    <cellStyle name="Input" xfId="44" builtinId="20" customBuiltin="1"/>
    <cellStyle name="Linked Cell" xfId="45" builtinId="24" customBuiltin="1"/>
    <cellStyle name="Neutral" xfId="46" builtinId="28" customBuiltin="1"/>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51" xr:uid="{00000000-0005-0000-0000-000033000000}"/>
    <cellStyle name="Normal 15" xfId="52" xr:uid="{00000000-0005-0000-0000-000034000000}"/>
    <cellStyle name="Normal 16" xfId="53" xr:uid="{00000000-0005-0000-0000-000035000000}"/>
    <cellStyle name="Normal 17" xfId="54" xr:uid="{00000000-0005-0000-0000-000036000000}"/>
    <cellStyle name="Normal 18" xfId="55" xr:uid="{00000000-0005-0000-0000-000037000000}"/>
    <cellStyle name="Normal 19" xfId="56" xr:uid="{00000000-0005-0000-0000-000038000000}"/>
    <cellStyle name="Normal 2" xfId="57" xr:uid="{00000000-0005-0000-0000-000039000000}"/>
    <cellStyle name="Normal 2 2" xfId="58" xr:uid="{00000000-0005-0000-0000-00003A000000}"/>
    <cellStyle name="Normal 2 2 2" xfId="59" xr:uid="{00000000-0005-0000-0000-00003B000000}"/>
    <cellStyle name="Normal 2 2 4" xfId="85" xr:uid="{32493687-9F4B-4EE6-90E6-47C93C824B69}"/>
    <cellStyle name="Normal 2 3" xfId="60" xr:uid="{00000000-0005-0000-0000-00003C000000}"/>
    <cellStyle name="Normal 2 4" xfId="61" xr:uid="{00000000-0005-0000-0000-00003D000000}"/>
    <cellStyle name="Normal 20" xfId="62" xr:uid="{00000000-0005-0000-0000-00003E000000}"/>
    <cellStyle name="Normal 3" xfId="63" xr:uid="{00000000-0005-0000-0000-00003F000000}"/>
    <cellStyle name="Normal 3 2" xfId="64" xr:uid="{00000000-0005-0000-0000-000040000000}"/>
    <cellStyle name="Normal 4" xfId="65" xr:uid="{00000000-0005-0000-0000-000041000000}"/>
    <cellStyle name="Normal 4 2" xfId="66" xr:uid="{00000000-0005-0000-0000-000042000000}"/>
    <cellStyle name="Normal 4 3" xfId="67" xr:uid="{00000000-0005-0000-0000-000043000000}"/>
    <cellStyle name="Normal 5" xfId="68" xr:uid="{00000000-0005-0000-0000-000044000000}"/>
    <cellStyle name="Normal 5 2" xfId="69" xr:uid="{00000000-0005-0000-0000-000045000000}"/>
    <cellStyle name="Normal 6" xfId="70" xr:uid="{00000000-0005-0000-0000-000046000000}"/>
    <cellStyle name="Normal 61" xfId="83" xr:uid="{AE7F55FE-C357-4A09-B54C-28E1022F601B}"/>
    <cellStyle name="Normal 7" xfId="71" xr:uid="{00000000-0005-0000-0000-000047000000}"/>
    <cellStyle name="Normal 8" xfId="72" xr:uid="{00000000-0005-0000-0000-000048000000}"/>
    <cellStyle name="Normal 9" xfId="73" xr:uid="{00000000-0005-0000-0000-000049000000}"/>
    <cellStyle name="Note 2" xfId="74" xr:uid="{00000000-0005-0000-0000-00004C000000}"/>
    <cellStyle name="Output" xfId="75" builtinId="21" customBuiltin="1"/>
    <cellStyle name="Percent" xfId="76" builtinId="5"/>
    <cellStyle name="Percent 2" xfId="77" xr:uid="{00000000-0005-0000-0000-00004F000000}"/>
    <cellStyle name="Percent 4" xfId="78" xr:uid="{00000000-0005-0000-0000-000050000000}"/>
    <cellStyle name="Percent 5" xfId="79" xr:uid="{00000000-0005-0000-0000-000051000000}"/>
    <cellStyle name="Title" xfId="80" builtinId="15" customBuiltin="1"/>
    <cellStyle name="Total" xfId="81" builtinId="25" customBuiltin="1"/>
    <cellStyle name="Warning Text" xfId="8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IFMA Template 2023">
  <a:themeElements>
    <a:clrScheme name="Custom 5">
      <a:dk1>
        <a:sysClr val="windowText" lastClr="000000"/>
      </a:dk1>
      <a:lt1>
        <a:sysClr val="window" lastClr="FFFFFF"/>
      </a:lt1>
      <a:dk2>
        <a:srgbClr val="71953E"/>
      </a:dk2>
      <a:lt2>
        <a:srgbClr val="94B5E1"/>
      </a:lt2>
      <a:accent1>
        <a:srgbClr val="71953E"/>
      </a:accent1>
      <a:accent2>
        <a:srgbClr val="AEC876"/>
      </a:accent2>
      <a:accent3>
        <a:srgbClr val="94B5E1"/>
      </a:accent3>
      <a:accent4>
        <a:srgbClr val="5F6C7D"/>
      </a:accent4>
      <a:accent5>
        <a:srgbClr val="A3A6B1"/>
      </a:accent5>
      <a:accent6>
        <a:srgbClr val="50B2CE"/>
      </a:accent6>
      <a:hlink>
        <a:srgbClr val="50B2CE"/>
      </a:hlink>
      <a:folHlink>
        <a:srgbClr val="AEC87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6350">
          <a:noFill/>
        </a:ln>
        <a:effectLst/>
      </a:spPr>
      <a:bodyPr rot="0" spcFirstLastPara="0" vertOverflow="overflow" horzOverflow="overflow" vert="horz" wrap="square" lIns="0" tIns="0" rIns="0" bIns="0" numCol="1" spcCol="0" rtlCol="0" fromWordArt="0" anchor="b" anchorCtr="0" forceAA="0" compatLnSpc="1">
        <a:prstTxWarp prst="textNoShape">
          <a:avLst/>
        </a:prstTxWarp>
        <a:spAutoFit/>
      </a:bodyPr>
      <a:lstStyle/>
      <a:style>
        <a:lnRef idx="0">
          <a:schemeClr val="accent1"/>
        </a:lnRef>
        <a:fillRef idx="0">
          <a:schemeClr val="accent1"/>
        </a:fillRef>
        <a:effectRef idx="0">
          <a:schemeClr val="accent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earch@sifm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40A8-DBCC-4CDE-B70D-E5608756CF73}">
  <dimension ref="B1:L38"/>
  <sheetViews>
    <sheetView workbookViewId="0"/>
  </sheetViews>
  <sheetFormatPr defaultColWidth="9.140625" defaultRowHeight="12.75" x14ac:dyDescent="0.2"/>
  <cols>
    <col min="1" max="1" width="4.7109375" style="7" customWidth="1"/>
    <col min="2" max="2" width="15" style="7" customWidth="1"/>
    <col min="3" max="3" width="73.7109375" style="7" customWidth="1"/>
    <col min="4" max="4" width="13.140625" style="7" customWidth="1"/>
    <col min="5" max="5" width="11.28515625" style="7" bestFit="1" customWidth="1"/>
    <col min="6" max="6" width="14.5703125" style="8" bestFit="1" customWidth="1"/>
    <col min="7" max="7" width="13.42578125" style="9" bestFit="1" customWidth="1"/>
    <col min="8" max="16384" width="9.140625" style="7"/>
  </cols>
  <sheetData>
    <row r="1" spans="2:7" x14ac:dyDescent="0.2">
      <c r="B1" s="6" t="s">
        <v>86</v>
      </c>
      <c r="C1" s="6"/>
      <c r="D1" s="6"/>
      <c r="E1" s="6"/>
      <c r="F1" s="6"/>
      <c r="G1" s="6"/>
    </row>
    <row r="2" spans="2:7" x14ac:dyDescent="0.2">
      <c r="B2" s="7" t="s">
        <v>87</v>
      </c>
      <c r="C2" s="9">
        <v>46114</v>
      </c>
    </row>
    <row r="5" spans="2:7" x14ac:dyDescent="0.2">
      <c r="B5" s="6" t="s">
        <v>88</v>
      </c>
      <c r="C5" s="6" t="s">
        <v>4</v>
      </c>
      <c r="D5" s="6" t="s">
        <v>96</v>
      </c>
      <c r="E5" s="6" t="s">
        <v>111</v>
      </c>
      <c r="F5" s="10"/>
      <c r="G5" s="11"/>
    </row>
    <row r="6" spans="2:7" x14ac:dyDescent="0.2">
      <c r="B6" s="71">
        <v>1</v>
      </c>
      <c r="C6" s="87" t="s">
        <v>54</v>
      </c>
      <c r="D6" s="7" t="s">
        <v>39</v>
      </c>
      <c r="E6" s="81" t="s">
        <v>159</v>
      </c>
      <c r="G6" s="13"/>
    </row>
    <row r="7" spans="2:7" x14ac:dyDescent="0.2">
      <c r="B7" s="71">
        <v>2</v>
      </c>
      <c r="C7" s="88" t="s">
        <v>118</v>
      </c>
      <c r="D7" s="7" t="s">
        <v>95</v>
      </c>
      <c r="E7" s="81" t="s">
        <v>159</v>
      </c>
      <c r="G7" s="13"/>
    </row>
    <row r="8" spans="2:7" x14ac:dyDescent="0.2">
      <c r="B8" s="71">
        <v>3</v>
      </c>
      <c r="C8" s="88" t="s">
        <v>119</v>
      </c>
      <c r="D8" s="7" t="s">
        <v>95</v>
      </c>
      <c r="E8" s="81" t="str">
        <f>E7</f>
        <v>March 2026</v>
      </c>
      <c r="G8" s="13"/>
    </row>
    <row r="9" spans="2:7" x14ac:dyDescent="0.2">
      <c r="B9" s="71">
        <v>4</v>
      </c>
      <c r="C9" s="88" t="s">
        <v>89</v>
      </c>
      <c r="D9" s="7" t="s">
        <v>5</v>
      </c>
      <c r="E9" s="7" t="s">
        <v>154</v>
      </c>
      <c r="G9" s="13"/>
    </row>
    <row r="10" spans="2:7" x14ac:dyDescent="0.2">
      <c r="B10" s="71">
        <v>5</v>
      </c>
      <c r="C10" s="88" t="s">
        <v>90</v>
      </c>
      <c r="D10" s="7" t="s">
        <v>5</v>
      </c>
      <c r="E10" s="81" t="str">
        <f>E9</f>
        <v>4Q 2025</v>
      </c>
      <c r="G10" s="13"/>
    </row>
    <row r="11" spans="2:7" x14ac:dyDescent="0.2">
      <c r="B11" s="132">
        <v>6</v>
      </c>
      <c r="C11" s="129" t="s">
        <v>55</v>
      </c>
      <c r="D11" s="130" t="s">
        <v>5</v>
      </c>
      <c r="E11" s="130" t="s">
        <v>132</v>
      </c>
      <c r="F11" s="83" t="s">
        <v>138</v>
      </c>
      <c r="G11" s="13"/>
    </row>
    <row r="12" spans="2:7" x14ac:dyDescent="0.2">
      <c r="B12" s="132">
        <v>7</v>
      </c>
      <c r="C12" s="129" t="s">
        <v>37</v>
      </c>
      <c r="D12" s="131" t="s">
        <v>5</v>
      </c>
      <c r="E12" s="130" t="s">
        <v>132</v>
      </c>
      <c r="F12" s="83" t="s">
        <v>138</v>
      </c>
      <c r="G12" s="13"/>
    </row>
    <row r="13" spans="2:7" x14ac:dyDescent="0.2">
      <c r="B13" s="132">
        <v>8</v>
      </c>
      <c r="C13" s="129" t="s">
        <v>22</v>
      </c>
      <c r="D13" s="131" t="s">
        <v>5</v>
      </c>
      <c r="E13" s="130" t="s">
        <v>132</v>
      </c>
      <c r="F13" s="83" t="s">
        <v>138</v>
      </c>
      <c r="G13" s="13"/>
    </row>
    <row r="14" spans="2:7" x14ac:dyDescent="0.2">
      <c r="C14" s="12"/>
      <c r="D14" s="14"/>
      <c r="G14" s="13"/>
    </row>
    <row r="15" spans="2:7" x14ac:dyDescent="0.2">
      <c r="C15" s="16"/>
    </row>
    <row r="16" spans="2:7" x14ac:dyDescent="0.2">
      <c r="B16" s="73" t="s">
        <v>109</v>
      </c>
      <c r="C16" s="16"/>
      <c r="F16" s="7"/>
    </row>
    <row r="17" spans="2:12" x14ac:dyDescent="0.2">
      <c r="B17" s="6" t="s">
        <v>6</v>
      </c>
      <c r="F17" s="7"/>
    </row>
    <row r="18" spans="2:12" x14ac:dyDescent="0.2">
      <c r="B18" s="7" t="s">
        <v>94</v>
      </c>
      <c r="C18" s="74" t="s">
        <v>52</v>
      </c>
      <c r="F18" s="7"/>
    </row>
    <row r="19" spans="2:12" x14ac:dyDescent="0.2">
      <c r="B19" s="17" t="s">
        <v>7</v>
      </c>
      <c r="F19" s="7"/>
    </row>
    <row r="20" spans="2:12" ht="8.25" customHeight="1" x14ac:dyDescent="0.2">
      <c r="F20" s="7"/>
      <c r="G20" s="20"/>
      <c r="H20" s="18"/>
      <c r="I20" s="18"/>
      <c r="J20" s="18"/>
      <c r="K20" s="18"/>
      <c r="L20" s="18"/>
    </row>
    <row r="21" spans="2:12" ht="33.75" customHeight="1" x14ac:dyDescent="0.2">
      <c r="B21" s="139" t="s">
        <v>110</v>
      </c>
      <c r="C21" s="139"/>
      <c r="D21" s="139"/>
      <c r="E21" s="139"/>
      <c r="F21" s="7"/>
      <c r="G21" s="20"/>
      <c r="H21" s="18"/>
      <c r="I21" s="18"/>
      <c r="J21" s="18"/>
      <c r="K21" s="18"/>
      <c r="L21" s="18"/>
    </row>
    <row r="22" spans="2:12" ht="15.75" customHeight="1" x14ac:dyDescent="0.2">
      <c r="F22" s="7"/>
      <c r="G22" s="20"/>
      <c r="H22" s="18"/>
      <c r="I22" s="18"/>
      <c r="J22" s="18"/>
      <c r="K22" s="18"/>
      <c r="L22" s="18"/>
    </row>
    <row r="23" spans="2:12" ht="57.75" customHeight="1" x14ac:dyDescent="0.2">
      <c r="B23" s="139" t="s">
        <v>51</v>
      </c>
      <c r="C23" s="139"/>
      <c r="D23" s="139"/>
      <c r="E23" s="139"/>
      <c r="F23" s="7"/>
      <c r="G23" s="20"/>
      <c r="H23" s="18"/>
      <c r="I23" s="18"/>
      <c r="J23" s="18"/>
      <c r="K23" s="18"/>
      <c r="L23" s="18"/>
    </row>
    <row r="24" spans="2:12" x14ac:dyDescent="0.2">
      <c r="F24" s="7"/>
      <c r="G24" s="20"/>
      <c r="H24" s="18"/>
      <c r="I24" s="18"/>
      <c r="J24" s="18"/>
      <c r="K24" s="18"/>
      <c r="L24" s="18"/>
    </row>
    <row r="25" spans="2:12" x14ac:dyDescent="0.2">
      <c r="B25" s="75" t="s">
        <v>157</v>
      </c>
      <c r="C25" s="75"/>
      <c r="D25" s="75"/>
      <c r="E25" s="75"/>
      <c r="F25" s="7"/>
      <c r="G25" s="20"/>
      <c r="H25" s="18"/>
      <c r="I25" s="18"/>
      <c r="J25" s="18"/>
      <c r="K25" s="18"/>
      <c r="L25" s="18"/>
    </row>
    <row r="26" spans="2:12" ht="18.75" customHeight="1" x14ac:dyDescent="0.2">
      <c r="B26" s="72"/>
      <c r="C26" s="72"/>
      <c r="D26" s="72"/>
      <c r="E26" s="18"/>
      <c r="F26" s="19"/>
      <c r="G26" s="20"/>
      <c r="H26" s="18"/>
      <c r="I26" s="18"/>
      <c r="J26" s="18"/>
      <c r="K26" s="18"/>
      <c r="L26" s="18"/>
    </row>
    <row r="27" spans="2:12" ht="12" customHeight="1" x14ac:dyDescent="0.2">
      <c r="B27" s="72"/>
      <c r="C27" s="72"/>
      <c r="D27" s="72"/>
      <c r="E27" s="18"/>
      <c r="F27" s="19"/>
      <c r="G27" s="20"/>
      <c r="H27" s="18"/>
      <c r="I27" s="18"/>
      <c r="J27" s="18"/>
      <c r="K27" s="18"/>
      <c r="L27" s="18"/>
    </row>
    <row r="28" spans="2:12" s="3" customFormat="1" x14ac:dyDescent="0.2">
      <c r="B28" s="7"/>
      <c r="C28" s="7"/>
      <c r="E28" s="7"/>
    </row>
    <row r="29" spans="2:12" s="3" customFormat="1" hidden="1" x14ac:dyDescent="0.2">
      <c r="B29" s="138" t="s">
        <v>53</v>
      </c>
      <c r="C29" s="138"/>
      <c r="E29" s="7"/>
    </row>
    <row r="30" spans="2:12" s="3" customFormat="1" ht="25.5" hidden="1" x14ac:dyDescent="0.2">
      <c r="B30" s="24" t="s">
        <v>10</v>
      </c>
      <c r="C30" s="23" t="s">
        <v>32</v>
      </c>
      <c r="E30" s="7"/>
    </row>
    <row r="31" spans="2:12" ht="25.5" hidden="1" x14ac:dyDescent="0.2">
      <c r="B31" s="24" t="s">
        <v>8</v>
      </c>
      <c r="C31" s="23" t="s">
        <v>13</v>
      </c>
    </row>
    <row r="32" spans="2:12" s="14" customFormat="1" ht="25.5" hidden="1" x14ac:dyDescent="0.2">
      <c r="B32" s="25" t="s">
        <v>8</v>
      </c>
      <c r="C32" s="26" t="s">
        <v>23</v>
      </c>
      <c r="F32" s="15"/>
      <c r="G32" s="13"/>
    </row>
    <row r="33" spans="2:7" s="14" customFormat="1" hidden="1" x14ac:dyDescent="0.2">
      <c r="F33" s="15"/>
      <c r="G33" s="13"/>
    </row>
    <row r="34" spans="2:7" hidden="1" x14ac:dyDescent="0.2">
      <c r="B34" s="138" t="s">
        <v>28</v>
      </c>
      <c r="C34" s="138"/>
    </row>
    <row r="35" spans="2:7" ht="25.5" hidden="1" x14ac:dyDescent="0.2">
      <c r="B35" s="21" t="s">
        <v>29</v>
      </c>
      <c r="C35" s="22" t="s">
        <v>30</v>
      </c>
      <c r="D35" s="27"/>
    </row>
    <row r="36" spans="2:7" ht="51" hidden="1" x14ac:dyDescent="0.2">
      <c r="B36" s="28" t="s">
        <v>27</v>
      </c>
      <c r="C36" s="26" t="s">
        <v>35</v>
      </c>
    </row>
    <row r="37" spans="2:7" ht="63.75" hidden="1" x14ac:dyDescent="0.2">
      <c r="B37" s="28" t="s">
        <v>25</v>
      </c>
      <c r="C37" s="29" t="s">
        <v>46</v>
      </c>
    </row>
    <row r="38" spans="2:7" ht="25.5" hidden="1" x14ac:dyDescent="0.2">
      <c r="B38" s="28" t="s">
        <v>8</v>
      </c>
      <c r="C38" s="30" t="s">
        <v>31</v>
      </c>
    </row>
  </sheetData>
  <mergeCells count="4">
    <mergeCell ref="B29:C29"/>
    <mergeCell ref="B34:C34"/>
    <mergeCell ref="B21:E21"/>
    <mergeCell ref="B23:E23"/>
  </mergeCells>
  <phoneticPr fontId="42" type="noConversion"/>
  <hyperlinks>
    <hyperlink ref="C6" location="'MBS Issuance'!A1" display="US MBS Issuance" xr:uid="{EFF9E026-0A76-4F5D-B444-AC88761D3E97}"/>
    <hyperlink ref="C11" location="'MBS Outstanding'!A1" display="US MBS Outstanding" xr:uid="{2DF7254C-4703-42F5-A438-75077D4F4EE4}"/>
    <hyperlink ref="C13" location="'NonAgency Outstanding'!A1" display="US Non-Agency CMBS &amp; RMBS Outstanding" xr:uid="{B5548EED-2734-4C67-9DEC-7FE9501C833E}"/>
    <hyperlink ref="C12" location="'Non-Agency Issuance'!A1" display="US Non-Agency CMBS &amp; RMBS Issuance" xr:uid="{E602EA3A-5B90-41C2-8637-9938A6AD3CD7}"/>
    <hyperlink ref="C7" location="'Trading Volume - $'!A1" display="US MBS Daily Trading Volume - Average Daily Volume" xr:uid="{2BFEDACF-2D61-4388-A0F7-078A3F80B102}"/>
    <hyperlink ref="C8" location="'Trading Volume - #'!A1" display="US MBS Daily Trading Volume - Average Daily Number of Trades" xr:uid="{50878513-0C74-4F9F-AD0A-D03ED252F207}"/>
    <hyperlink ref="C9" location="'Fact Book $'!A1" display="FINRA Trace Fact Book Volumes, Average Daily Par Amount Traded" xr:uid="{FB76C210-2395-4E8C-95D0-22B3E55E5B50}"/>
    <hyperlink ref="C10" location="'Fact Book #'!A1" display="FINRA Trace Fact Book Volumes, Average Daily Number of Trades" xr:uid="{D5071248-EED0-4629-98BF-000263FDE271}"/>
    <hyperlink ref="C18" r:id="rId1" xr:uid="{1E1B2F42-30B5-4E17-8106-A776B3FC8517}"/>
  </hyperlinks>
  <pageMargins left="0.7" right="0.7" top="0.75" bottom="0.75" header="0.3" footer="0.3"/>
  <pageSetup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64"/>
  <sheetViews>
    <sheetView zoomScaleNormal="100" zoomScaleSheetLayoutView="100" workbookViewId="0">
      <pane ySplit="19" topLeftCell="A29" activePane="bottomLeft" state="frozen"/>
      <selection pane="bottomLeft" activeCell="A58" sqref="A58"/>
    </sheetView>
  </sheetViews>
  <sheetFormatPr defaultColWidth="9.140625" defaultRowHeight="12" x14ac:dyDescent="0.2"/>
  <cols>
    <col min="1" max="1" width="9.7109375" style="33" customWidth="1"/>
    <col min="2" max="3" width="10.7109375" style="33" customWidth="1"/>
    <col min="4" max="4" width="2.7109375" style="40" customWidth="1"/>
    <col min="5" max="6" width="10.7109375" style="33" customWidth="1"/>
    <col min="7" max="7" width="2.7109375" style="33" customWidth="1"/>
    <col min="8" max="10" width="10.7109375" style="33" customWidth="1"/>
    <col min="11" max="11" width="2.7109375" style="33" customWidth="1"/>
    <col min="12" max="13" width="9.7109375" style="91" customWidth="1"/>
    <col min="14" max="14" width="2.7109375" style="91" customWidth="1"/>
    <col min="15" max="16" width="9.7109375" style="91" customWidth="1"/>
    <col min="17" max="17" width="2.7109375" style="91" customWidth="1"/>
    <col min="18" max="20" width="9.7109375" style="91" customWidth="1"/>
    <col min="21" max="21" width="2.7109375" style="91" customWidth="1"/>
    <col min="22" max="23" width="9.7109375" style="91" customWidth="1"/>
    <col min="24" max="24" width="2.7109375" style="91" customWidth="1"/>
    <col min="25" max="26" width="9.7109375" style="91" customWidth="1"/>
    <col min="27" max="27" width="2.7109375" style="91" customWidth="1"/>
    <col min="28" max="30" width="9.7109375" style="91" customWidth="1"/>
    <col min="31" max="16384" width="9.140625" style="33"/>
  </cols>
  <sheetData>
    <row r="1" spans="1:30" s="45" customFormat="1" ht="12.75" x14ac:dyDescent="0.2">
      <c r="A1" s="21" t="s">
        <v>67</v>
      </c>
      <c r="B1" s="21" t="s">
        <v>79</v>
      </c>
      <c r="D1" s="46"/>
      <c r="L1" s="89"/>
      <c r="M1" s="89"/>
      <c r="N1" s="89"/>
      <c r="O1" s="89"/>
      <c r="P1" s="89"/>
      <c r="Q1" s="89"/>
      <c r="R1" s="89"/>
      <c r="S1" s="89"/>
      <c r="T1" s="89"/>
      <c r="U1" s="89"/>
      <c r="V1" s="89"/>
      <c r="W1" s="89"/>
      <c r="X1" s="89"/>
      <c r="Y1" s="89"/>
      <c r="Z1" s="89"/>
      <c r="AA1" s="89"/>
      <c r="AB1" s="89"/>
      <c r="AC1" s="89"/>
      <c r="AD1" s="89"/>
    </row>
    <row r="2" spans="1:30" s="45" customFormat="1" ht="12.75" x14ac:dyDescent="0.2">
      <c r="A2" s="21" t="s">
        <v>68</v>
      </c>
      <c r="B2" s="21" t="s">
        <v>29</v>
      </c>
      <c r="D2" s="46"/>
      <c r="L2" s="89"/>
      <c r="M2" s="89"/>
      <c r="N2" s="89"/>
      <c r="O2" s="89"/>
      <c r="P2" s="89"/>
      <c r="Q2" s="89"/>
      <c r="R2" s="89"/>
      <c r="S2" s="89"/>
      <c r="T2" s="89"/>
      <c r="U2" s="89"/>
      <c r="V2" s="89"/>
      <c r="W2" s="89"/>
      <c r="X2" s="89"/>
      <c r="Y2" s="89"/>
      <c r="Z2" s="89"/>
      <c r="AA2" s="89"/>
      <c r="AB2" s="89"/>
      <c r="AC2" s="89"/>
      <c r="AD2" s="89"/>
    </row>
    <row r="3" spans="1:30" s="45" customFormat="1" ht="12.75" x14ac:dyDescent="0.2">
      <c r="A3" s="21" t="s">
        <v>70</v>
      </c>
      <c r="B3" s="21" t="s">
        <v>93</v>
      </c>
      <c r="D3" s="46"/>
      <c r="L3" s="89"/>
      <c r="M3" s="89"/>
      <c r="N3" s="89"/>
      <c r="O3" s="89"/>
      <c r="P3" s="89"/>
      <c r="Q3" s="89"/>
      <c r="R3" s="89"/>
      <c r="S3" s="89"/>
      <c r="T3" s="89"/>
      <c r="U3" s="89"/>
      <c r="V3" s="89"/>
      <c r="W3" s="89"/>
      <c r="X3" s="89"/>
      <c r="Y3" s="89"/>
      <c r="Z3" s="89"/>
      <c r="AA3" s="89"/>
      <c r="AB3" s="89"/>
      <c r="AC3" s="89"/>
      <c r="AD3" s="89"/>
    </row>
    <row r="4" spans="1:30" s="43" customFormat="1" ht="11.25" x14ac:dyDescent="0.2">
      <c r="A4" s="32" t="s">
        <v>91</v>
      </c>
      <c r="B4" s="32" t="s">
        <v>139</v>
      </c>
      <c r="D4" s="44"/>
      <c r="L4" s="90"/>
      <c r="M4" s="90"/>
      <c r="N4" s="90"/>
      <c r="O4" s="90"/>
      <c r="P4" s="90"/>
      <c r="Q4" s="90"/>
      <c r="R4" s="90"/>
      <c r="S4" s="90"/>
      <c r="T4" s="90"/>
      <c r="U4" s="90"/>
      <c r="V4" s="90"/>
      <c r="W4" s="90"/>
      <c r="X4" s="90"/>
      <c r="Y4" s="90"/>
      <c r="Z4" s="90"/>
      <c r="AA4" s="90"/>
      <c r="AB4" s="90"/>
      <c r="AC4" s="90"/>
      <c r="AD4" s="90"/>
    </row>
    <row r="5" spans="1:30" s="43" customFormat="1" ht="11.25" x14ac:dyDescent="0.2">
      <c r="A5" s="32" t="s">
        <v>92</v>
      </c>
      <c r="B5" s="32" t="s">
        <v>44</v>
      </c>
      <c r="D5" s="44"/>
      <c r="L5" s="90"/>
      <c r="M5" s="90"/>
      <c r="N5" s="90"/>
      <c r="O5" s="90"/>
      <c r="P5" s="90"/>
      <c r="Q5" s="90"/>
      <c r="R5" s="90"/>
      <c r="S5" s="90"/>
      <c r="T5" s="90"/>
      <c r="U5" s="90"/>
      <c r="V5" s="90"/>
      <c r="W5" s="90"/>
      <c r="X5" s="90"/>
      <c r="Y5" s="90"/>
      <c r="Z5" s="90"/>
      <c r="AA5" s="90"/>
      <c r="AB5" s="90"/>
      <c r="AC5" s="90"/>
      <c r="AD5" s="90"/>
    </row>
    <row r="6" spans="1:30" s="43" customFormat="1" ht="11.25" x14ac:dyDescent="0.2">
      <c r="A6" s="32"/>
      <c r="B6" s="32" t="s">
        <v>34</v>
      </c>
      <c r="D6" s="44"/>
      <c r="L6" s="90"/>
      <c r="M6" s="90"/>
      <c r="N6" s="90"/>
      <c r="O6" s="90"/>
      <c r="P6" s="90"/>
      <c r="Q6" s="90"/>
      <c r="R6" s="90"/>
      <c r="S6" s="90"/>
      <c r="T6" s="90"/>
      <c r="U6" s="90"/>
      <c r="V6" s="90"/>
      <c r="W6" s="90"/>
      <c r="X6" s="90"/>
      <c r="Y6" s="90"/>
      <c r="Z6" s="90"/>
      <c r="AA6" s="90"/>
      <c r="AB6" s="90"/>
      <c r="AC6" s="90"/>
      <c r="AD6" s="90"/>
    </row>
    <row r="7" spans="1:30" s="43" customFormat="1" ht="11.25" x14ac:dyDescent="0.2">
      <c r="A7" s="32"/>
      <c r="B7" s="32" t="s">
        <v>33</v>
      </c>
      <c r="D7" s="44"/>
      <c r="L7" s="90"/>
      <c r="M7" s="90"/>
      <c r="N7" s="90"/>
      <c r="O7" s="90"/>
      <c r="P7" s="90"/>
      <c r="Q7" s="90"/>
      <c r="R7" s="90"/>
      <c r="S7" s="90"/>
      <c r="T7" s="90"/>
      <c r="U7" s="90"/>
      <c r="V7" s="90"/>
      <c r="W7" s="90"/>
      <c r="X7" s="90"/>
      <c r="Y7" s="90"/>
      <c r="Z7" s="90"/>
      <c r="AA7" s="90"/>
      <c r="AB7" s="90"/>
      <c r="AC7" s="90"/>
      <c r="AD7" s="90"/>
    </row>
    <row r="8" spans="1:30" s="43" customFormat="1" ht="11.25" x14ac:dyDescent="0.2">
      <c r="A8" s="32"/>
      <c r="B8" s="32" t="s">
        <v>50</v>
      </c>
      <c r="D8" s="44"/>
      <c r="L8" s="90"/>
      <c r="M8" s="90"/>
      <c r="N8" s="90"/>
      <c r="O8" s="90"/>
      <c r="P8" s="90"/>
      <c r="Q8" s="90"/>
      <c r="R8" s="90"/>
      <c r="S8" s="90"/>
      <c r="T8" s="90"/>
      <c r="U8" s="90"/>
      <c r="V8" s="90"/>
      <c r="W8" s="90"/>
      <c r="X8" s="90"/>
      <c r="Y8" s="90"/>
      <c r="Z8" s="90"/>
      <c r="AA8" s="90"/>
      <c r="AB8" s="90"/>
      <c r="AC8" s="90"/>
      <c r="AD8" s="90"/>
    </row>
    <row r="9" spans="1:30" s="43" customFormat="1" ht="11.25" x14ac:dyDescent="0.2">
      <c r="A9" s="32"/>
      <c r="B9" s="32" t="s">
        <v>48</v>
      </c>
      <c r="D9" s="44"/>
      <c r="L9" s="90"/>
      <c r="M9" s="90"/>
      <c r="N9" s="90"/>
      <c r="O9" s="90"/>
      <c r="P9" s="90"/>
      <c r="Q9" s="90"/>
      <c r="R9" s="90"/>
      <c r="S9" s="90"/>
      <c r="T9" s="90"/>
      <c r="U9" s="90"/>
      <c r="V9" s="90"/>
      <c r="W9" s="90"/>
      <c r="X9" s="90"/>
      <c r="Y9" s="90"/>
      <c r="Z9" s="90"/>
      <c r="AA9" s="90"/>
      <c r="AB9" s="90"/>
      <c r="AC9" s="90"/>
      <c r="AD9" s="90"/>
    </row>
    <row r="10" spans="1:30" s="43" customFormat="1" ht="11.25" x14ac:dyDescent="0.2">
      <c r="A10" s="32"/>
      <c r="B10" s="32" t="s">
        <v>117</v>
      </c>
      <c r="D10" s="44"/>
      <c r="L10" s="90"/>
      <c r="M10" s="90"/>
      <c r="N10" s="90"/>
      <c r="O10" s="90"/>
      <c r="P10" s="90"/>
      <c r="Q10" s="90"/>
      <c r="R10" s="90"/>
      <c r="S10" s="90"/>
      <c r="T10" s="90"/>
      <c r="U10" s="90"/>
      <c r="V10" s="90"/>
      <c r="W10" s="90"/>
      <c r="X10" s="90"/>
      <c r="Y10" s="90"/>
      <c r="Z10" s="90"/>
      <c r="AA10" s="90"/>
      <c r="AB10" s="90"/>
      <c r="AC10" s="90"/>
      <c r="AD10" s="90"/>
    </row>
    <row r="11" spans="1:30" s="43" customFormat="1" ht="11.25" x14ac:dyDescent="0.2">
      <c r="A11" s="32"/>
      <c r="B11" s="32" t="s">
        <v>38</v>
      </c>
      <c r="D11" s="44"/>
      <c r="L11" s="90"/>
      <c r="M11" s="90"/>
      <c r="N11" s="90"/>
      <c r="O11" s="90"/>
      <c r="P11" s="90"/>
      <c r="Q11" s="90"/>
      <c r="R11" s="90"/>
      <c r="S11" s="90"/>
      <c r="T11" s="90"/>
      <c r="U11" s="90"/>
      <c r="V11" s="90"/>
      <c r="W11" s="90"/>
      <c r="X11" s="90"/>
      <c r="Y11" s="90"/>
      <c r="Z11" s="90"/>
      <c r="AA11" s="90"/>
      <c r="AB11" s="90"/>
      <c r="AC11" s="90"/>
      <c r="AD11" s="90"/>
    </row>
    <row r="12" spans="1:30" s="43" customFormat="1" ht="11.25" x14ac:dyDescent="0.2">
      <c r="A12" s="32"/>
      <c r="B12" s="32" t="s">
        <v>47</v>
      </c>
      <c r="D12" s="44"/>
      <c r="L12" s="90"/>
      <c r="M12" s="90"/>
      <c r="N12" s="90"/>
      <c r="O12" s="90"/>
      <c r="P12" s="90"/>
      <c r="Q12" s="90"/>
      <c r="R12" s="90"/>
      <c r="S12" s="90"/>
      <c r="T12" s="90"/>
      <c r="U12" s="90"/>
      <c r="V12" s="90"/>
      <c r="W12" s="90"/>
      <c r="X12" s="90"/>
      <c r="Y12" s="90"/>
      <c r="Z12" s="90"/>
      <c r="AA12" s="90"/>
      <c r="AB12" s="90"/>
      <c r="AC12" s="90"/>
      <c r="AD12" s="90"/>
    </row>
    <row r="13" spans="1:30" s="43" customFormat="1" ht="11.25" x14ac:dyDescent="0.2">
      <c r="A13" s="32"/>
      <c r="B13" s="32" t="s">
        <v>56</v>
      </c>
      <c r="D13" s="44"/>
      <c r="L13" s="90"/>
      <c r="M13" s="90"/>
      <c r="N13" s="90"/>
      <c r="O13" s="90"/>
      <c r="P13" s="90"/>
      <c r="Q13" s="90"/>
      <c r="R13" s="90"/>
      <c r="S13" s="90"/>
      <c r="T13" s="90"/>
      <c r="U13" s="90"/>
      <c r="V13" s="90"/>
      <c r="W13" s="90"/>
      <c r="X13" s="90"/>
      <c r="Y13" s="90"/>
      <c r="Z13" s="90"/>
      <c r="AA13" s="90"/>
      <c r="AB13" s="90"/>
      <c r="AC13" s="90"/>
      <c r="AD13" s="90"/>
    </row>
    <row r="14" spans="1:30" x14ac:dyDescent="0.2">
      <c r="A14" s="31"/>
      <c r="B14" s="32" t="s">
        <v>26</v>
      </c>
    </row>
    <row r="15" spans="1:30" x14ac:dyDescent="0.2">
      <c r="A15" s="31"/>
      <c r="B15" s="32" t="s">
        <v>126</v>
      </c>
    </row>
    <row r="16" spans="1:30" x14ac:dyDescent="0.2">
      <c r="A16" s="31"/>
      <c r="B16" s="32"/>
    </row>
    <row r="17" spans="1:30" x14ac:dyDescent="0.2">
      <c r="A17" s="31"/>
      <c r="B17" s="32"/>
      <c r="L17" s="133" t="s">
        <v>105</v>
      </c>
      <c r="M17" s="133"/>
      <c r="N17" s="133"/>
      <c r="O17" s="133"/>
      <c r="P17" s="133"/>
      <c r="Q17" s="133"/>
      <c r="R17" s="133"/>
      <c r="S17" s="133"/>
      <c r="T17" s="133"/>
      <c r="V17" s="133" t="s">
        <v>112</v>
      </c>
      <c r="W17" s="133"/>
      <c r="X17" s="133"/>
      <c r="Y17" s="133"/>
      <c r="Z17" s="133"/>
      <c r="AA17" s="133"/>
      <c r="AB17" s="133"/>
      <c r="AC17" s="133"/>
      <c r="AD17" s="133"/>
    </row>
    <row r="18" spans="1:30" ht="29.25" customHeight="1" x14ac:dyDescent="0.2">
      <c r="B18" s="136" t="s">
        <v>43</v>
      </c>
      <c r="C18" s="136"/>
      <c r="D18" s="47"/>
      <c r="E18" s="137" t="s">
        <v>10</v>
      </c>
      <c r="F18" s="137"/>
      <c r="G18" s="48"/>
      <c r="H18" s="137" t="s">
        <v>40</v>
      </c>
      <c r="I18" s="137"/>
      <c r="J18" s="137"/>
      <c r="L18" s="134" t="s">
        <v>43</v>
      </c>
      <c r="M18" s="134"/>
      <c r="N18" s="94"/>
      <c r="O18" s="135" t="s">
        <v>10</v>
      </c>
      <c r="P18" s="135"/>
      <c r="Q18" s="96"/>
      <c r="R18" s="135" t="s">
        <v>40</v>
      </c>
      <c r="S18" s="135"/>
      <c r="T18" s="135"/>
      <c r="V18" s="134" t="s">
        <v>43</v>
      </c>
      <c r="W18" s="134"/>
      <c r="X18" s="94"/>
      <c r="Y18" s="135" t="s">
        <v>10</v>
      </c>
      <c r="Z18" s="135"/>
      <c r="AA18" s="96"/>
      <c r="AB18" s="135" t="s">
        <v>40</v>
      </c>
      <c r="AC18" s="135"/>
      <c r="AD18" s="135"/>
    </row>
    <row r="19" spans="1:30" s="42" customFormat="1" x14ac:dyDescent="0.2">
      <c r="A19" s="53" t="s">
        <v>57</v>
      </c>
      <c r="B19" s="49" t="s">
        <v>3</v>
      </c>
      <c r="C19" s="49" t="s">
        <v>2</v>
      </c>
      <c r="D19" s="54"/>
      <c r="E19" s="49" t="s">
        <v>12</v>
      </c>
      <c r="F19" s="49" t="s">
        <v>1</v>
      </c>
      <c r="G19" s="49"/>
      <c r="H19" s="49" t="s">
        <v>9</v>
      </c>
      <c r="I19" s="49" t="s">
        <v>10</v>
      </c>
      <c r="J19" s="49" t="s">
        <v>0</v>
      </c>
      <c r="L19" s="92" t="s">
        <v>3</v>
      </c>
      <c r="M19" s="92" t="s">
        <v>2</v>
      </c>
      <c r="N19" s="97"/>
      <c r="O19" s="92" t="s">
        <v>12</v>
      </c>
      <c r="P19" s="92" t="s">
        <v>1</v>
      </c>
      <c r="Q19" s="92"/>
      <c r="R19" s="92" t="s">
        <v>9</v>
      </c>
      <c r="S19" s="92" t="s">
        <v>10</v>
      </c>
      <c r="T19" s="92" t="s">
        <v>0</v>
      </c>
      <c r="U19" s="98"/>
      <c r="V19" s="92" t="s">
        <v>3</v>
      </c>
      <c r="W19" s="92" t="s">
        <v>2</v>
      </c>
      <c r="X19" s="97"/>
      <c r="Y19" s="92" t="s">
        <v>12</v>
      </c>
      <c r="Z19" s="92" t="s">
        <v>1</v>
      </c>
      <c r="AA19" s="92"/>
      <c r="AB19" s="92" t="s">
        <v>9</v>
      </c>
      <c r="AC19" s="92" t="s">
        <v>10</v>
      </c>
      <c r="AD19" s="92" t="s">
        <v>0</v>
      </c>
    </row>
    <row r="20" spans="1:30" x14ac:dyDescent="0.2">
      <c r="A20" s="31">
        <v>2015</v>
      </c>
      <c r="B20" s="55">
        <v>1330.8232997780001</v>
      </c>
      <c r="C20" s="55">
        <v>270.614500588</v>
      </c>
      <c r="D20" s="55"/>
      <c r="E20" s="55">
        <v>101.81680650000001</v>
      </c>
      <c r="F20" s="55">
        <v>97.449011103500013</v>
      </c>
      <c r="G20" s="55"/>
      <c r="H20" s="55">
        <v>1601.4378003660001</v>
      </c>
      <c r="I20" s="55">
        <v>199.26581760350001</v>
      </c>
      <c r="J20" s="55">
        <v>1800.7036179695001</v>
      </c>
      <c r="K20" s="35"/>
      <c r="L20" s="99" t="str">
        <f>IFERROR(B20/#REF!-1, "n/a")</f>
        <v>n/a</v>
      </c>
      <c r="M20" s="99" t="str">
        <f>IFERROR(C20/#REF!-1, "n/a")</f>
        <v>n/a</v>
      </c>
      <c r="N20" s="99"/>
      <c r="O20" s="99" t="str">
        <f>IFERROR(E20/#REF!-1, "n/a")</f>
        <v>n/a</v>
      </c>
      <c r="P20" s="99" t="str">
        <f>IFERROR(F20/#REF!-1, "n/a")</f>
        <v>n/a</v>
      </c>
      <c r="Q20" s="99"/>
      <c r="R20" s="99" t="str">
        <f>IFERROR(H20/#REF!-1, "n/a")</f>
        <v>n/a</v>
      </c>
      <c r="S20" s="99" t="str">
        <f>IFERROR(I20/#REF!-1, "n/a")</f>
        <v>n/a</v>
      </c>
      <c r="T20" s="99" t="str">
        <f>IFERROR(J20/#REF!-1, "n/a")</f>
        <v>n/a</v>
      </c>
      <c r="U20" s="100"/>
      <c r="V20" s="99" t="s">
        <v>106</v>
      </c>
      <c r="W20" s="99" t="s">
        <v>106</v>
      </c>
      <c r="X20" s="99"/>
      <c r="Y20" s="99" t="s">
        <v>106</v>
      </c>
      <c r="Z20" s="101" t="s">
        <v>106</v>
      </c>
      <c r="AA20" s="99"/>
      <c r="AB20" s="99" t="s">
        <v>106</v>
      </c>
      <c r="AC20" s="99" t="s">
        <v>106</v>
      </c>
      <c r="AD20" s="99" t="s">
        <v>106</v>
      </c>
    </row>
    <row r="21" spans="1:30" x14ac:dyDescent="0.2">
      <c r="A21" s="31">
        <v>2016</v>
      </c>
      <c r="B21" s="55">
        <v>1559.6137345659997</v>
      </c>
      <c r="C21" s="55">
        <v>320.62121453899999</v>
      </c>
      <c r="D21" s="55"/>
      <c r="E21" s="55">
        <v>78.431759</v>
      </c>
      <c r="F21" s="55">
        <v>85.520043000000015</v>
      </c>
      <c r="G21" s="55"/>
      <c r="H21" s="55">
        <v>1880.2349491049997</v>
      </c>
      <c r="I21" s="55">
        <v>163.95180200000001</v>
      </c>
      <c r="J21" s="55">
        <v>2044.1867511049998</v>
      </c>
      <c r="K21" s="35"/>
      <c r="L21" s="99">
        <f t="shared" ref="L21:L28" si="0">IFERROR(B21/B20-1, "n/a")</f>
        <v>0.17191646315943299</v>
      </c>
      <c r="M21" s="99">
        <f t="shared" ref="M21:M28" si="1">IFERROR(C21/C20-1, "n/a")</f>
        <v>0.18478948409026041</v>
      </c>
      <c r="N21" s="99"/>
      <c r="O21" s="99">
        <f t="shared" ref="O21:O28" si="2">IFERROR(E21/E20-1, "n/a")</f>
        <v>-0.22967767605243061</v>
      </c>
      <c r="P21" s="99">
        <f t="shared" ref="P21:P28" si="3">IFERROR(F21/F20-1, "n/a")</f>
        <v>-0.12241240797025954</v>
      </c>
      <c r="Q21" s="99"/>
      <c r="R21" s="99">
        <f t="shared" ref="R21:R28" si="4">IFERROR(H21/H20-1, "n/a")</f>
        <v>0.17409177470101045</v>
      </c>
      <c r="S21" s="99">
        <f t="shared" ref="S21:S28" si="5">IFERROR(I21/I20-1, "n/a")</f>
        <v>-0.17722063938616894</v>
      </c>
      <c r="T21" s="99">
        <f t="shared" ref="T21:T28" si="6">IFERROR(J21/J20-1, "n/a")</f>
        <v>0.1352155516908744</v>
      </c>
      <c r="U21" s="100"/>
      <c r="V21" s="99" t="s">
        <v>106</v>
      </c>
      <c r="W21" s="99" t="s">
        <v>106</v>
      </c>
      <c r="X21" s="99"/>
      <c r="Y21" s="99" t="s">
        <v>106</v>
      </c>
      <c r="Z21" s="101" t="s">
        <v>106</v>
      </c>
      <c r="AA21" s="99"/>
      <c r="AB21" s="99" t="s">
        <v>106</v>
      </c>
      <c r="AC21" s="99" t="s">
        <v>106</v>
      </c>
      <c r="AD21" s="99" t="s">
        <v>106</v>
      </c>
    </row>
    <row r="22" spans="1:30" x14ac:dyDescent="0.2">
      <c r="A22" s="31">
        <v>2017</v>
      </c>
      <c r="B22" s="55">
        <v>1465.4016939749999</v>
      </c>
      <c r="C22" s="55">
        <v>313.97777979800003</v>
      </c>
      <c r="D22" s="55"/>
      <c r="E22" s="55">
        <v>97.727253999999988</v>
      </c>
      <c r="F22" s="55">
        <v>126.27364700000001</v>
      </c>
      <c r="G22" s="55"/>
      <c r="H22" s="55">
        <v>1779.379473773</v>
      </c>
      <c r="I22" s="55">
        <v>224.000901</v>
      </c>
      <c r="J22" s="55">
        <v>2003.3803747729999</v>
      </c>
      <c r="K22" s="35"/>
      <c r="L22" s="99">
        <f t="shared" si="0"/>
        <v>-6.0407290922721013E-2</v>
      </c>
      <c r="M22" s="99">
        <f t="shared" si="1"/>
        <v>-2.072050893622901E-2</v>
      </c>
      <c r="N22" s="99"/>
      <c r="O22" s="99">
        <f t="shared" si="2"/>
        <v>0.24601634906594394</v>
      </c>
      <c r="P22" s="99">
        <f t="shared" si="3"/>
        <v>0.47653862849437512</v>
      </c>
      <c r="Q22" s="99"/>
      <c r="R22" s="99">
        <f t="shared" si="4"/>
        <v>-5.3639825905803629E-2</v>
      </c>
      <c r="S22" s="99">
        <f t="shared" si="5"/>
        <v>0.36626068312442195</v>
      </c>
      <c r="T22" s="99">
        <f t="shared" si="6"/>
        <v>-1.9962156740298664E-2</v>
      </c>
      <c r="U22" s="100"/>
      <c r="V22" s="99" t="s">
        <v>106</v>
      </c>
      <c r="W22" s="99" t="s">
        <v>106</v>
      </c>
      <c r="X22" s="99"/>
      <c r="Y22" s="99" t="s">
        <v>106</v>
      </c>
      <c r="Z22" s="101" t="s">
        <v>106</v>
      </c>
      <c r="AA22" s="99"/>
      <c r="AB22" s="99" t="s">
        <v>106</v>
      </c>
      <c r="AC22" s="99" t="s">
        <v>106</v>
      </c>
      <c r="AD22" s="99" t="s">
        <v>106</v>
      </c>
    </row>
    <row r="23" spans="1:30" x14ac:dyDescent="0.2">
      <c r="A23" s="31">
        <v>2018</v>
      </c>
      <c r="B23" s="55">
        <v>1332.7720000000002</v>
      </c>
      <c r="C23" s="55">
        <v>270.10996796799998</v>
      </c>
      <c r="D23" s="55"/>
      <c r="E23" s="55">
        <v>88.711928000000015</v>
      </c>
      <c r="F23" s="55">
        <v>181.35820200000001</v>
      </c>
      <c r="G23" s="55"/>
      <c r="H23" s="55">
        <v>1602.881967968</v>
      </c>
      <c r="I23" s="55">
        <v>270.07013000000001</v>
      </c>
      <c r="J23" s="55">
        <v>1872.9520979680001</v>
      </c>
      <c r="K23" s="35"/>
      <c r="L23" s="99">
        <f t="shared" si="0"/>
        <v>-9.0507397746506513E-2</v>
      </c>
      <c r="M23" s="99">
        <f t="shared" si="1"/>
        <v>-0.13971629412190489</v>
      </c>
      <c r="N23" s="99"/>
      <c r="O23" s="99">
        <f t="shared" si="2"/>
        <v>-9.2249865119508723E-2</v>
      </c>
      <c r="P23" s="99">
        <f t="shared" si="3"/>
        <v>0.43623159945637746</v>
      </c>
      <c r="Q23" s="99"/>
      <c r="R23" s="99">
        <f t="shared" si="4"/>
        <v>-9.9190480955000715E-2</v>
      </c>
      <c r="S23" s="99">
        <f t="shared" si="5"/>
        <v>0.20566537364061777</v>
      </c>
      <c r="T23" s="99">
        <f t="shared" si="6"/>
        <v>-6.5104100273408294E-2</v>
      </c>
      <c r="U23" s="100"/>
      <c r="V23" s="99" t="s">
        <v>106</v>
      </c>
      <c r="W23" s="99" t="s">
        <v>106</v>
      </c>
      <c r="X23" s="99"/>
      <c r="Y23" s="99" t="s">
        <v>106</v>
      </c>
      <c r="Z23" s="101" t="s">
        <v>106</v>
      </c>
      <c r="AA23" s="99"/>
      <c r="AB23" s="99" t="s">
        <v>106</v>
      </c>
      <c r="AC23" s="99" t="s">
        <v>106</v>
      </c>
      <c r="AD23" s="99" t="s">
        <v>106</v>
      </c>
    </row>
    <row r="24" spans="1:30" x14ac:dyDescent="0.2">
      <c r="A24" s="31">
        <v>2019</v>
      </c>
      <c r="B24" s="55">
        <v>1581.103620544</v>
      </c>
      <c r="C24" s="55">
        <v>291.25597285700002</v>
      </c>
      <c r="D24" s="55"/>
      <c r="E24" s="55">
        <v>107.01505699999998</v>
      </c>
      <c r="F24" s="55">
        <v>139.55928902000002</v>
      </c>
      <c r="G24" s="55"/>
      <c r="H24" s="55">
        <v>1872.359593401</v>
      </c>
      <c r="I24" s="55">
        <v>246.57434602000001</v>
      </c>
      <c r="J24" s="55">
        <v>2118.9339394210001</v>
      </c>
      <c r="K24" s="35"/>
      <c r="L24" s="99">
        <f t="shared" si="0"/>
        <v>0.1863271591419986</v>
      </c>
      <c r="M24" s="99">
        <f t="shared" si="1"/>
        <v>7.8286651351960446E-2</v>
      </c>
      <c r="N24" s="99"/>
      <c r="O24" s="99">
        <f t="shared" si="2"/>
        <v>0.20632094705460546</v>
      </c>
      <c r="P24" s="99">
        <f t="shared" si="3"/>
        <v>-0.23047710287732115</v>
      </c>
      <c r="Q24" s="99"/>
      <c r="R24" s="99">
        <f t="shared" si="4"/>
        <v>0.16812069186517897</v>
      </c>
      <c r="S24" s="99">
        <f t="shared" si="5"/>
        <v>-8.6998825008896774E-2</v>
      </c>
      <c r="T24" s="99">
        <f t="shared" si="6"/>
        <v>0.13133376006779351</v>
      </c>
      <c r="U24" s="100"/>
      <c r="V24" s="99" t="s">
        <v>106</v>
      </c>
      <c r="W24" s="99" t="s">
        <v>106</v>
      </c>
      <c r="X24" s="99"/>
      <c r="Y24" s="99" t="s">
        <v>106</v>
      </c>
      <c r="Z24" s="101" t="s">
        <v>106</v>
      </c>
      <c r="AA24" s="99"/>
      <c r="AB24" s="99" t="s">
        <v>106</v>
      </c>
      <c r="AC24" s="99" t="s">
        <v>106</v>
      </c>
      <c r="AD24" s="99" t="s">
        <v>106</v>
      </c>
    </row>
    <row r="25" spans="1:30" x14ac:dyDescent="0.2">
      <c r="A25" s="31">
        <v>2020</v>
      </c>
      <c r="B25" s="55">
        <v>3559.5796607949997</v>
      </c>
      <c r="C25" s="55">
        <v>465.18289074099999</v>
      </c>
      <c r="D25" s="55"/>
      <c r="E25" s="55">
        <v>58.916969999999999</v>
      </c>
      <c r="F25" s="55">
        <v>187.29127</v>
      </c>
      <c r="G25" s="55"/>
      <c r="H25" s="55">
        <v>4024.7625515359996</v>
      </c>
      <c r="I25" s="55">
        <v>246.20823999999999</v>
      </c>
      <c r="J25" s="55">
        <v>4270.9707915359995</v>
      </c>
      <c r="K25" s="35"/>
      <c r="L25" s="99">
        <f t="shared" si="0"/>
        <v>1.251325981766001</v>
      </c>
      <c r="M25" s="99">
        <f t="shared" si="1"/>
        <v>0.5971617205920583</v>
      </c>
      <c r="N25" s="99"/>
      <c r="O25" s="99">
        <f t="shared" si="2"/>
        <v>-0.4494515851166625</v>
      </c>
      <c r="P25" s="99">
        <f t="shared" si="3"/>
        <v>0.34201937624631773</v>
      </c>
      <c r="Q25" s="99"/>
      <c r="R25" s="99">
        <f t="shared" si="4"/>
        <v>1.1495670840798917</v>
      </c>
      <c r="S25" s="99">
        <f t="shared" si="5"/>
        <v>-1.4847693034957254E-3</v>
      </c>
      <c r="T25" s="99">
        <f t="shared" si="6"/>
        <v>1.0156224373389597</v>
      </c>
      <c r="U25" s="100"/>
      <c r="V25" s="99" t="s">
        <v>106</v>
      </c>
      <c r="W25" s="99" t="s">
        <v>106</v>
      </c>
      <c r="X25" s="99"/>
      <c r="Y25" s="99" t="s">
        <v>106</v>
      </c>
      <c r="Z25" s="101" t="s">
        <v>106</v>
      </c>
      <c r="AA25" s="99"/>
      <c r="AB25" s="99" t="s">
        <v>106</v>
      </c>
      <c r="AC25" s="99" t="s">
        <v>106</v>
      </c>
      <c r="AD25" s="99" t="s">
        <v>106</v>
      </c>
    </row>
    <row r="26" spans="1:30" x14ac:dyDescent="0.2">
      <c r="A26" s="31">
        <v>2021</v>
      </c>
      <c r="B26" s="55">
        <v>3717.7321638959997</v>
      </c>
      <c r="C26" s="55">
        <v>457.80303802200007</v>
      </c>
      <c r="D26" s="55"/>
      <c r="E26" s="55">
        <v>137.17179999999996</v>
      </c>
      <c r="F26" s="55">
        <v>271.69961499999994</v>
      </c>
      <c r="G26" s="55"/>
      <c r="H26" s="55">
        <v>4175.535201918</v>
      </c>
      <c r="I26" s="55">
        <v>408.8714149999999</v>
      </c>
      <c r="J26" s="55">
        <v>4584.4066169179996</v>
      </c>
      <c r="K26" s="35"/>
      <c r="L26" s="99">
        <f t="shared" si="0"/>
        <v>4.4430106409159009E-2</v>
      </c>
      <c r="M26" s="99">
        <f t="shared" si="1"/>
        <v>-1.5864411322704441E-2</v>
      </c>
      <c r="N26" s="99"/>
      <c r="O26" s="99">
        <f t="shared" si="2"/>
        <v>1.3282222422504071</v>
      </c>
      <c r="P26" s="99">
        <f t="shared" si="3"/>
        <v>0.45067954849150182</v>
      </c>
      <c r="Q26" s="99"/>
      <c r="R26" s="99">
        <f t="shared" si="4"/>
        <v>3.7461253540152395E-2</v>
      </c>
      <c r="S26" s="99">
        <f t="shared" si="5"/>
        <v>0.66067315618681133</v>
      </c>
      <c r="T26" s="99">
        <f t="shared" si="6"/>
        <v>7.3387489795798233E-2</v>
      </c>
      <c r="U26" s="100"/>
      <c r="V26" s="99" t="s">
        <v>106</v>
      </c>
      <c r="W26" s="99" t="s">
        <v>106</v>
      </c>
      <c r="X26" s="99"/>
      <c r="Y26" s="99" t="s">
        <v>106</v>
      </c>
      <c r="Z26" s="101" t="s">
        <v>106</v>
      </c>
      <c r="AA26" s="99"/>
      <c r="AB26" s="99" t="s">
        <v>106</v>
      </c>
      <c r="AC26" s="99" t="s">
        <v>106</v>
      </c>
      <c r="AD26" s="99" t="s">
        <v>106</v>
      </c>
    </row>
    <row r="27" spans="1:30" x14ac:dyDescent="0.2">
      <c r="A27" s="31">
        <v>2022</v>
      </c>
      <c r="B27" s="55">
        <v>1819.951290234</v>
      </c>
      <c r="C27" s="55">
        <v>271.44635466699998</v>
      </c>
      <c r="D27" s="55"/>
      <c r="E27" s="55">
        <v>36.558482999999995</v>
      </c>
      <c r="F27" s="55">
        <v>18.132807</v>
      </c>
      <c r="G27" s="55"/>
      <c r="H27" s="55">
        <v>2091.3976449010001</v>
      </c>
      <c r="I27" s="55">
        <v>54.691289999999995</v>
      </c>
      <c r="J27" s="55">
        <v>2146.0889349010004</v>
      </c>
      <c r="K27" s="35"/>
      <c r="L27" s="99">
        <f t="shared" si="0"/>
        <v>-0.51046734675830407</v>
      </c>
      <c r="M27" s="99">
        <f t="shared" si="1"/>
        <v>-0.40706738024321409</v>
      </c>
      <c r="N27" s="99"/>
      <c r="O27" s="99">
        <f t="shared" si="2"/>
        <v>-0.73348397411129684</v>
      </c>
      <c r="P27" s="99">
        <f t="shared" si="3"/>
        <v>-0.93326156535039617</v>
      </c>
      <c r="Q27" s="99"/>
      <c r="R27" s="99">
        <f t="shared" si="4"/>
        <v>-0.49913063984220929</v>
      </c>
      <c r="S27" s="99">
        <f t="shared" si="5"/>
        <v>-0.86623841140863322</v>
      </c>
      <c r="T27" s="99">
        <f t="shared" si="6"/>
        <v>-0.53187203617994716</v>
      </c>
      <c r="U27" s="100"/>
      <c r="V27" s="99" t="s">
        <v>106</v>
      </c>
      <c r="W27" s="99" t="s">
        <v>106</v>
      </c>
      <c r="X27" s="99"/>
      <c r="Y27" s="99" t="s">
        <v>106</v>
      </c>
      <c r="Z27" s="101" t="s">
        <v>106</v>
      </c>
      <c r="AA27" s="99"/>
      <c r="AB27" s="99" t="s">
        <v>106</v>
      </c>
      <c r="AC27" s="99" t="s">
        <v>106</v>
      </c>
      <c r="AD27" s="99" t="s">
        <v>106</v>
      </c>
    </row>
    <row r="28" spans="1:30" x14ac:dyDescent="0.2">
      <c r="A28" s="31">
        <v>2023</v>
      </c>
      <c r="B28" s="55">
        <v>1087.3277412039999</v>
      </c>
      <c r="C28" s="55">
        <v>191.38212387199999</v>
      </c>
      <c r="D28" s="55"/>
      <c r="E28" s="55">
        <v>20.946785780033</v>
      </c>
      <c r="F28" s="55">
        <v>11.925637271385998</v>
      </c>
      <c r="G28" s="55"/>
      <c r="H28" s="55">
        <v>1278.7098650759999</v>
      </c>
      <c r="I28" s="55">
        <v>32.872423051418998</v>
      </c>
      <c r="J28" s="55">
        <v>1311.5822881274189</v>
      </c>
      <c r="K28" s="35"/>
      <c r="L28" s="99">
        <f t="shared" si="0"/>
        <v>-0.40255118527694389</v>
      </c>
      <c r="M28" s="99">
        <f t="shared" si="1"/>
        <v>-0.29495415730750829</v>
      </c>
      <c r="N28" s="99"/>
      <c r="O28" s="99">
        <f t="shared" si="2"/>
        <v>-0.42703350737958679</v>
      </c>
      <c r="P28" s="99">
        <f t="shared" si="3"/>
        <v>-0.34231709015675293</v>
      </c>
      <c r="Q28" s="99"/>
      <c r="R28" s="99">
        <f t="shared" si="4"/>
        <v>-0.38858596872115636</v>
      </c>
      <c r="S28" s="99">
        <f t="shared" si="5"/>
        <v>-0.3989459189677369</v>
      </c>
      <c r="T28" s="99">
        <f t="shared" si="6"/>
        <v>-0.38884998342907795</v>
      </c>
      <c r="U28" s="100"/>
      <c r="V28" s="99" t="s">
        <v>106</v>
      </c>
      <c r="W28" s="99" t="s">
        <v>106</v>
      </c>
      <c r="X28" s="99"/>
      <c r="Y28" s="99" t="s">
        <v>106</v>
      </c>
      <c r="Z28" s="101" t="s">
        <v>106</v>
      </c>
      <c r="AA28" s="99"/>
      <c r="AB28" s="99" t="s">
        <v>106</v>
      </c>
      <c r="AC28" s="99" t="s">
        <v>106</v>
      </c>
      <c r="AD28" s="99" t="s">
        <v>106</v>
      </c>
    </row>
    <row r="29" spans="1:30" x14ac:dyDescent="0.2">
      <c r="A29" s="31">
        <v>2024</v>
      </c>
      <c r="B29" s="55">
        <v>1211.8569092169998</v>
      </c>
      <c r="C29" s="55">
        <v>307.00990954500003</v>
      </c>
      <c r="D29" s="55"/>
      <c r="E29" s="55">
        <v>52.806993835744009</v>
      </c>
      <c r="F29" s="55">
        <v>23.330639103564998</v>
      </c>
      <c r="G29" s="55"/>
      <c r="H29" s="55">
        <v>1518.8668187619999</v>
      </c>
      <c r="I29" s="55">
        <v>76.137632939309015</v>
      </c>
      <c r="J29" s="55">
        <v>1595.0044517013089</v>
      </c>
      <c r="K29" s="35"/>
      <c r="L29" s="99">
        <f t="shared" ref="L29:L30" si="7">IFERROR(B29/B28-1, "n/a")</f>
        <v>0.11452772084625429</v>
      </c>
      <c r="M29" s="99">
        <f t="shared" ref="M29:M30" si="8">IFERROR(C29/C28-1, "n/a")</f>
        <v>0.60417234030872224</v>
      </c>
      <c r="N29" s="99"/>
      <c r="O29" s="99">
        <f t="shared" ref="O29:O30" si="9">IFERROR(E29/E28-1, "n/a")</f>
        <v>1.5210070122586998</v>
      </c>
      <c r="P29" s="99">
        <f t="shared" ref="P29:P30" si="10">IFERROR(F29/F28-1, "n/a")</f>
        <v>0.95634317669075886</v>
      </c>
      <c r="Q29" s="99"/>
      <c r="R29" s="99">
        <f t="shared" ref="R29:R30" si="11">IFERROR(H29/H28-1, "n/a")</f>
        <v>0.18781191906400618</v>
      </c>
      <c r="S29" s="99">
        <f t="shared" ref="S29:S30" si="12">IFERROR(I29/I28-1, "n/a")</f>
        <v>1.3161551802924487</v>
      </c>
      <c r="T29" s="99">
        <f t="shared" ref="T29:T30" si="13">IFERROR(J29/J28-1, "n/a")</f>
        <v>0.21609178939015661</v>
      </c>
      <c r="U29" s="100"/>
      <c r="V29" s="99" t="s">
        <v>106</v>
      </c>
      <c r="W29" s="99" t="s">
        <v>106</v>
      </c>
      <c r="X29" s="99"/>
      <c r="Y29" s="99" t="s">
        <v>106</v>
      </c>
      <c r="Z29" s="101" t="s">
        <v>106</v>
      </c>
      <c r="AA29" s="99"/>
      <c r="AB29" s="99" t="s">
        <v>106</v>
      </c>
      <c r="AC29" s="99" t="s">
        <v>106</v>
      </c>
      <c r="AD29" s="99" t="s">
        <v>106</v>
      </c>
    </row>
    <row r="30" spans="1:30" x14ac:dyDescent="0.2">
      <c r="A30" s="31">
        <v>2025</v>
      </c>
      <c r="B30" s="55">
        <v>1366.9500396339999</v>
      </c>
      <c r="C30" s="55">
        <v>431.65385864000007</v>
      </c>
      <c r="D30" s="55"/>
      <c r="E30" s="55">
        <v>66.756790835885823</v>
      </c>
      <c r="F30" s="55">
        <v>29.735385491924003</v>
      </c>
      <c r="G30" s="55"/>
      <c r="H30" s="55">
        <v>1798.6038982740001</v>
      </c>
      <c r="I30" s="55">
        <v>96.49217632780983</v>
      </c>
      <c r="J30" s="55">
        <v>1895.09607460181</v>
      </c>
      <c r="K30" s="35"/>
      <c r="L30" s="99">
        <f t="shared" si="7"/>
        <v>0.12797973856270572</v>
      </c>
      <c r="M30" s="99">
        <f t="shared" si="8"/>
        <v>0.40599324393055247</v>
      </c>
      <c r="N30" s="99"/>
      <c r="O30" s="99">
        <f t="shared" si="9"/>
        <v>0.26416570963180774</v>
      </c>
      <c r="P30" s="99">
        <f t="shared" si="10"/>
        <v>0.27452082902351083</v>
      </c>
      <c r="Q30" s="99"/>
      <c r="R30" s="99">
        <f t="shared" si="11"/>
        <v>0.18417485723995775</v>
      </c>
      <c r="S30" s="99">
        <f t="shared" si="12"/>
        <v>0.26733879952277828</v>
      </c>
      <c r="T30" s="99">
        <f t="shared" si="13"/>
        <v>0.18814469300095604</v>
      </c>
      <c r="U30" s="100"/>
      <c r="V30" s="99" t="s">
        <v>106</v>
      </c>
      <c r="W30" s="99" t="s">
        <v>106</v>
      </c>
      <c r="X30" s="99"/>
      <c r="Y30" s="99" t="s">
        <v>106</v>
      </c>
      <c r="Z30" s="101" t="s">
        <v>106</v>
      </c>
      <c r="AA30" s="99"/>
      <c r="AB30" s="99" t="s">
        <v>106</v>
      </c>
      <c r="AC30" s="99" t="s">
        <v>106</v>
      </c>
      <c r="AD30" s="99" t="s">
        <v>106</v>
      </c>
    </row>
    <row r="31" spans="1:30" x14ac:dyDescent="0.2">
      <c r="A31" s="31"/>
      <c r="B31" s="55"/>
      <c r="C31" s="55"/>
      <c r="D31" s="55"/>
      <c r="E31" s="55"/>
      <c r="F31" s="55"/>
      <c r="G31" s="55"/>
      <c r="H31" s="55"/>
      <c r="I31" s="55"/>
      <c r="J31" s="55"/>
      <c r="K31" s="35"/>
      <c r="L31" s="99"/>
      <c r="M31" s="99"/>
      <c r="N31" s="99"/>
      <c r="O31" s="99"/>
      <c r="P31" s="99"/>
      <c r="Q31" s="99"/>
      <c r="R31" s="99"/>
      <c r="S31" s="99"/>
      <c r="T31" s="99"/>
      <c r="U31" s="100"/>
      <c r="V31" s="99"/>
      <c r="W31" s="99"/>
      <c r="X31" s="99"/>
      <c r="Y31" s="99"/>
      <c r="Z31" s="101"/>
      <c r="AA31" s="99"/>
      <c r="AB31" s="99"/>
      <c r="AC31" s="99"/>
      <c r="AD31" s="99"/>
    </row>
    <row r="32" spans="1:30" x14ac:dyDescent="0.2">
      <c r="A32" s="103" t="s">
        <v>146</v>
      </c>
      <c r="B32" s="104">
        <v>275.06712772500003</v>
      </c>
      <c r="C32" s="104">
        <v>114.491052798</v>
      </c>
      <c r="D32" s="104"/>
      <c r="E32" s="104">
        <v>19.716776885033003</v>
      </c>
      <c r="F32" s="104">
        <v>6.6696458133400007</v>
      </c>
      <c r="G32" s="104"/>
      <c r="H32" s="104">
        <v>389.55818052300003</v>
      </c>
      <c r="I32" s="104">
        <v>26.386422698373007</v>
      </c>
      <c r="J32" s="104">
        <v>415.94460322137303</v>
      </c>
      <c r="K32" s="105"/>
      <c r="L32" s="106"/>
      <c r="M32" s="107"/>
      <c r="N32" s="108"/>
      <c r="O32" s="108"/>
      <c r="P32" s="108"/>
      <c r="Q32" s="108"/>
      <c r="R32" s="108"/>
      <c r="S32" s="108"/>
      <c r="T32" s="108"/>
      <c r="U32" s="108"/>
      <c r="V32" s="109"/>
      <c r="W32" s="109"/>
      <c r="X32" s="109"/>
      <c r="Y32" s="109"/>
      <c r="Z32" s="110"/>
      <c r="AA32" s="109"/>
      <c r="AB32" s="109"/>
      <c r="AC32" s="109"/>
      <c r="AD32" s="109"/>
    </row>
    <row r="33" spans="1:30" x14ac:dyDescent="0.2">
      <c r="A33" s="103" t="s">
        <v>152</v>
      </c>
      <c r="B33" s="104">
        <v>371.28584258700005</v>
      </c>
      <c r="C33" s="104">
        <v>133.55009353</v>
      </c>
      <c r="D33" s="104"/>
      <c r="E33" s="104">
        <v>26.399153152026003</v>
      </c>
      <c r="F33" s="104">
        <v>9.6008780000789997</v>
      </c>
      <c r="G33" s="104"/>
      <c r="H33" s="104">
        <v>504.83593611699996</v>
      </c>
      <c r="I33" s="104">
        <v>36.000031152105009</v>
      </c>
      <c r="J33" s="104">
        <v>540.83596726910491</v>
      </c>
      <c r="K33" s="105"/>
      <c r="L33" s="111">
        <f>B33/B32-1</f>
        <v>0.34980084918833065</v>
      </c>
      <c r="M33" s="111">
        <f t="shared" ref="M33:S33" si="14">C33/C32-1</f>
        <v>0.16646751223107747</v>
      </c>
      <c r="N33" s="111"/>
      <c r="O33" s="111">
        <f t="shared" si="14"/>
        <v>0.33891828801215418</v>
      </c>
      <c r="P33" s="111">
        <f t="shared" si="14"/>
        <v>0.43948843293540762</v>
      </c>
      <c r="Q33" s="111"/>
      <c r="R33" s="111">
        <f t="shared" si="14"/>
        <v>0.29591922685138883</v>
      </c>
      <c r="S33" s="111">
        <f t="shared" si="14"/>
        <v>0.36433921201166775</v>
      </c>
      <c r="T33" s="111">
        <f>J33/J32-1</f>
        <v>0.30025960928566842</v>
      </c>
      <c r="U33" s="109"/>
      <c r="V33" s="109" t="s">
        <v>106</v>
      </c>
      <c r="W33" s="109" t="s">
        <v>106</v>
      </c>
      <c r="X33" s="109"/>
      <c r="Y33" s="109" t="s">
        <v>106</v>
      </c>
      <c r="Z33" s="110" t="s">
        <v>106</v>
      </c>
      <c r="AA33" s="109"/>
      <c r="AB33" s="109" t="s">
        <v>106</v>
      </c>
      <c r="AC33" s="109" t="s">
        <v>106</v>
      </c>
      <c r="AD33" s="109" t="s">
        <v>106</v>
      </c>
    </row>
    <row r="34" spans="1:30" x14ac:dyDescent="0.2">
      <c r="A34" s="31"/>
      <c r="B34" s="55"/>
      <c r="C34" s="55"/>
      <c r="D34" s="55"/>
      <c r="E34" s="55"/>
      <c r="F34" s="55"/>
      <c r="G34" s="55"/>
      <c r="H34" s="55"/>
      <c r="I34" s="55"/>
      <c r="J34" s="55"/>
      <c r="K34" s="35"/>
      <c r="L34" s="102"/>
      <c r="M34" s="102"/>
      <c r="N34" s="102"/>
      <c r="O34" s="102"/>
      <c r="P34" s="102"/>
      <c r="Q34" s="102"/>
      <c r="R34" s="102"/>
      <c r="S34" s="102"/>
      <c r="T34" s="102"/>
      <c r="U34" s="102"/>
      <c r="V34" s="99"/>
      <c r="W34" s="99"/>
      <c r="X34" s="99"/>
      <c r="Y34" s="99"/>
      <c r="Z34" s="101"/>
      <c r="AA34" s="99"/>
      <c r="AB34" s="99"/>
      <c r="AC34" s="99"/>
      <c r="AD34" s="99"/>
    </row>
    <row r="35" spans="1:30" x14ac:dyDescent="0.2">
      <c r="A35" s="31" t="s">
        <v>142</v>
      </c>
      <c r="B35" s="55">
        <v>231.93347367299998</v>
      </c>
      <c r="C35" s="55">
        <v>62.862944955000003</v>
      </c>
      <c r="D35" s="55"/>
      <c r="E35" s="55">
        <v>8.7773273140720001</v>
      </c>
      <c r="F35" s="55">
        <v>7.2194920477260007</v>
      </c>
      <c r="G35" s="55"/>
      <c r="H35" s="55">
        <v>294.79641862799997</v>
      </c>
      <c r="I35" s="55">
        <v>15.996819361798</v>
      </c>
      <c r="J35" s="55">
        <v>310.79323798979794</v>
      </c>
      <c r="K35" s="55"/>
      <c r="L35" s="99" t="str">
        <f>IFERROR(B35/#REF!-1, "n/a")</f>
        <v>n/a</v>
      </c>
      <c r="M35" s="99" t="str">
        <f>IFERROR(C35/#REF!-1, "n/a")</f>
        <v>n/a</v>
      </c>
      <c r="N35" s="99"/>
      <c r="O35" s="99" t="str">
        <f>IFERROR(E35/#REF!-1, "n/a")</f>
        <v>n/a</v>
      </c>
      <c r="P35" s="99" t="str">
        <f>IFERROR(F35/#REF!-1, "n/a")</f>
        <v>n/a</v>
      </c>
      <c r="Q35" s="99"/>
      <c r="R35" s="99" t="str">
        <f>IFERROR(H35/#REF!-1, "n/a")</f>
        <v>n/a</v>
      </c>
      <c r="S35" s="99" t="str">
        <f>IFERROR(I35/#REF!-1, "n/a")</f>
        <v>n/a</v>
      </c>
      <c r="T35" s="99" t="str">
        <f>IFERROR(J35/#REF!-1, "n/a")</f>
        <v>n/a</v>
      </c>
      <c r="U35" s="102"/>
      <c r="V35" s="99" t="str">
        <f>IFERROR(B35/#REF!-1, "n/a")</f>
        <v>n/a</v>
      </c>
      <c r="W35" s="99" t="str">
        <f>IFERROR(C35/#REF!-1, "n/a")</f>
        <v>n/a</v>
      </c>
      <c r="X35" s="99"/>
      <c r="Y35" s="99" t="str">
        <f>IFERROR(E35/#REF!-1, "n/a")</f>
        <v>n/a</v>
      </c>
      <c r="Z35" s="99" t="str">
        <f>IFERROR(F35/#REF!-1, "n/a")</f>
        <v>n/a</v>
      </c>
      <c r="AA35" s="99"/>
      <c r="AB35" s="99" t="str">
        <f>IFERROR(H35/#REF!-1, "n/a")</f>
        <v>n/a</v>
      </c>
      <c r="AC35" s="99" t="str">
        <f>IFERROR(I35/#REF!-1, "n/a")</f>
        <v>n/a</v>
      </c>
      <c r="AD35" s="99" t="str">
        <f>IFERROR(J35/#REF!-1, "n/a")</f>
        <v>n/a</v>
      </c>
    </row>
    <row r="36" spans="1:30" x14ac:dyDescent="0.2">
      <c r="A36" s="31" t="s">
        <v>143</v>
      </c>
      <c r="B36" s="55">
        <v>289.167542346</v>
      </c>
      <c r="C36" s="55">
        <v>76.423899648999992</v>
      </c>
      <c r="D36" s="55"/>
      <c r="E36" s="55">
        <v>14.529381026462005</v>
      </c>
      <c r="F36" s="55">
        <v>5.9113639636990012</v>
      </c>
      <c r="G36" s="55"/>
      <c r="H36" s="55">
        <v>365.59144199499997</v>
      </c>
      <c r="I36" s="55">
        <v>20.440744990161008</v>
      </c>
      <c r="J36" s="55">
        <v>386.03218698516099</v>
      </c>
      <c r="K36" s="55"/>
      <c r="L36" s="99" t="str">
        <f>IFERROR(B36/#REF!-1, "n/a")</f>
        <v>n/a</v>
      </c>
      <c r="M36" s="99" t="str">
        <f>IFERROR(C36/#REF!-1, "n/a")</f>
        <v>n/a</v>
      </c>
      <c r="N36" s="99"/>
      <c r="O36" s="99" t="str">
        <f>IFERROR(E36/#REF!-1, "n/a")</f>
        <v>n/a</v>
      </c>
      <c r="P36" s="99" t="str">
        <f>IFERROR(F36/#REF!-1, "n/a")</f>
        <v>n/a</v>
      </c>
      <c r="Q36" s="99"/>
      <c r="R36" s="99" t="s">
        <v>106</v>
      </c>
      <c r="S36" s="99" t="str">
        <f>IFERROR(I36/#REF!-1, "n/a")</f>
        <v>n/a</v>
      </c>
      <c r="T36" s="99" t="str">
        <f>IFERROR(J36/#REF!-1, "n/a")</f>
        <v>n/a</v>
      </c>
      <c r="U36" s="102"/>
      <c r="V36" s="99">
        <f t="shared" ref="V36" si="15">IFERROR(B36/B35-1, "n/a")</f>
        <v>0.24676933332052631</v>
      </c>
      <c r="W36" s="99">
        <f t="shared" ref="W36" si="16">IFERROR(C36/C35-1, "n/a")</f>
        <v>0.21572254853328143</v>
      </c>
      <c r="X36" s="99"/>
      <c r="Y36" s="99">
        <f t="shared" ref="Y36" si="17">IFERROR(E36/E35-1, "n/a")</f>
        <v>0.65533088907009174</v>
      </c>
      <c r="Z36" s="99">
        <f t="shared" ref="Z36" si="18">IFERROR(F36/F35-1, "n/a")</f>
        <v>-0.18119392269973267</v>
      </c>
      <c r="AA36" s="99"/>
      <c r="AB36" s="99">
        <f t="shared" ref="AB36" si="19">IFERROR(H36/H35-1, "n/a")</f>
        <v>0.24014885830867372</v>
      </c>
      <c r="AC36" s="99">
        <f t="shared" ref="AC36" si="20">IFERROR(I36/I35-1, "n/a")</f>
        <v>0.27780057571791716</v>
      </c>
      <c r="AD36" s="99">
        <f t="shared" ref="AD36" si="21">IFERROR(J36/J35-1, "n/a")</f>
        <v>0.24208682750630772</v>
      </c>
    </row>
    <row r="37" spans="1:30" x14ac:dyDescent="0.2">
      <c r="A37" s="31" t="s">
        <v>144</v>
      </c>
      <c r="B37" s="55">
        <v>330.71591471199997</v>
      </c>
      <c r="C37" s="55">
        <v>73.655245449000006</v>
      </c>
      <c r="D37" s="55"/>
      <c r="E37" s="55">
        <v>14.495649859008001</v>
      </c>
      <c r="F37" s="55">
        <v>5.962682767455</v>
      </c>
      <c r="G37" s="55"/>
      <c r="H37" s="55">
        <v>404.37116016099998</v>
      </c>
      <c r="I37" s="55">
        <v>20.458332626463001</v>
      </c>
      <c r="J37" s="55">
        <v>424.82949278746298</v>
      </c>
      <c r="K37" s="55"/>
      <c r="L37" s="99" t="str">
        <f>IFERROR(B37/#REF!-1, "n/a")</f>
        <v>n/a</v>
      </c>
      <c r="M37" s="99" t="str">
        <f>IFERROR(C37/#REF!-1, "n/a")</f>
        <v>n/a</v>
      </c>
      <c r="N37" s="99"/>
      <c r="O37" s="99" t="str">
        <f>IFERROR(E37/#REF!-1, "n/a")</f>
        <v>n/a</v>
      </c>
      <c r="P37" s="99" t="str">
        <f>IFERROR(F37/#REF!-1, "n/a")</f>
        <v>n/a</v>
      </c>
      <c r="Q37" s="99"/>
      <c r="R37" s="99" t="str">
        <f>IFERROR(H37/#REF!-1, "n/a")</f>
        <v>n/a</v>
      </c>
      <c r="S37" s="99" t="str">
        <f>IFERROR(I37/#REF!-1, "n/a")</f>
        <v>n/a</v>
      </c>
      <c r="T37" s="99" t="str">
        <f>IFERROR(J37/#REF!-1, "n/a")</f>
        <v>n/a</v>
      </c>
      <c r="U37" s="102"/>
      <c r="V37" s="99">
        <f t="shared" ref="V37" si="22">IFERROR(B37/B36-1, "n/a")</f>
        <v>0.14368269698915848</v>
      </c>
      <c r="W37" s="99">
        <f t="shared" ref="W37" si="23">IFERROR(C37/C36-1, "n/a")</f>
        <v>-3.6227596507321325E-2</v>
      </c>
      <c r="X37" s="99"/>
      <c r="Y37" s="99">
        <f t="shared" ref="Y37" si="24">IFERROR(E37/E36-1, "n/a")</f>
        <v>-2.3215832383065571E-3</v>
      </c>
      <c r="Z37" s="99">
        <f t="shared" ref="Z37" si="25">IFERROR(F37/F36-1, "n/a")</f>
        <v>8.6813811619690373E-3</v>
      </c>
      <c r="AA37" s="99"/>
      <c r="AB37" s="99">
        <f t="shared" ref="AB37" si="26">IFERROR(H37/H36-1, "n/a")</f>
        <v>0.10607392217493539</v>
      </c>
      <c r="AC37" s="99">
        <f t="shared" ref="AC37" si="27">IFERROR(I37/I36-1, "n/a")</f>
        <v>8.6042051356050031E-4</v>
      </c>
      <c r="AD37" s="99">
        <f t="shared" ref="AD37" si="28">IFERROR(J37/J36-1, "n/a")</f>
        <v>0.10050277440671906</v>
      </c>
    </row>
    <row r="38" spans="1:30" x14ac:dyDescent="0.2">
      <c r="A38" s="31" t="s">
        <v>145</v>
      </c>
      <c r="B38" s="55">
        <v>360.039978486</v>
      </c>
      <c r="C38" s="55">
        <v>94.067819491999998</v>
      </c>
      <c r="D38" s="55"/>
      <c r="E38" s="55">
        <v>15.004635636202</v>
      </c>
      <c r="F38" s="55">
        <v>4.2371003246849996</v>
      </c>
      <c r="G38" s="55"/>
      <c r="H38" s="55">
        <v>454.10779797800001</v>
      </c>
      <c r="I38" s="55">
        <v>19.241735960886999</v>
      </c>
      <c r="J38" s="55">
        <v>473.34953393888702</v>
      </c>
      <c r="K38" s="55"/>
      <c r="L38" s="99" t="str">
        <f>IFERROR(B38/#REF!-1, "n/a")</f>
        <v>n/a</v>
      </c>
      <c r="M38" s="99" t="str">
        <f>IFERROR(C38/#REF!-1, "n/a")</f>
        <v>n/a</v>
      </c>
      <c r="N38" s="99"/>
      <c r="O38" s="99" t="str">
        <f>IFERROR(E38/#REF!-1, "n/a")</f>
        <v>n/a</v>
      </c>
      <c r="P38" s="99" t="str">
        <f>IFERROR(F38/#REF!-1, "n/a")</f>
        <v>n/a</v>
      </c>
      <c r="Q38" s="99"/>
      <c r="R38" s="99" t="str">
        <f>IFERROR(H38/#REF!-1, "n/a")</f>
        <v>n/a</v>
      </c>
      <c r="S38" s="99" t="str">
        <f>IFERROR(I38/#REF!-1, "n/a")</f>
        <v>n/a</v>
      </c>
      <c r="T38" s="99" t="str">
        <f>IFERROR(J38/#REF!-1, "n/a")</f>
        <v>n/a</v>
      </c>
      <c r="U38" s="102"/>
      <c r="V38" s="99">
        <f t="shared" ref="V38" si="29">IFERROR(B38/B37-1, "n/a")</f>
        <v>8.8668438588861198E-2</v>
      </c>
      <c r="W38" s="99">
        <f t="shared" ref="W38" si="30">IFERROR(C38/C37-1, "n/a")</f>
        <v>0.27713673233407343</v>
      </c>
      <c r="X38" s="99"/>
      <c r="Y38" s="99">
        <f t="shared" ref="Y38" si="31">IFERROR(E38/E37-1, "n/a")</f>
        <v>3.511300163460418E-2</v>
      </c>
      <c r="Z38" s="99">
        <f t="shared" ref="Z38" si="32">IFERROR(F38/F37-1, "n/a")</f>
        <v>-0.28939698958804672</v>
      </c>
      <c r="AA38" s="99"/>
      <c r="AB38" s="99">
        <f t="shared" ref="AB38" si="33">IFERROR(H38/H37-1, "n/a")</f>
        <v>0.12299749021962247</v>
      </c>
      <c r="AC38" s="99">
        <f t="shared" ref="AC38" si="34">IFERROR(I38/I37-1, "n/a")</f>
        <v>-5.9467048844553672E-2</v>
      </c>
      <c r="AD38" s="99">
        <f t="shared" ref="AD38" si="35">IFERROR(J38/J37-1, "n/a")</f>
        <v>0.11421062326220843</v>
      </c>
    </row>
    <row r="39" spans="1:30" x14ac:dyDescent="0.2">
      <c r="A39" s="31" t="s">
        <v>148</v>
      </c>
      <c r="B39" s="55">
        <v>275.06712772500003</v>
      </c>
      <c r="C39" s="55">
        <v>114.491052798</v>
      </c>
      <c r="D39" s="55"/>
      <c r="E39" s="55">
        <v>19.716776885033003</v>
      </c>
      <c r="F39" s="55">
        <v>6.6696458133400007</v>
      </c>
      <c r="G39" s="55"/>
      <c r="H39" s="55">
        <v>389.55818052300003</v>
      </c>
      <c r="I39" s="55">
        <v>26.386422698373003</v>
      </c>
      <c r="J39" s="55">
        <v>415.94460322137303</v>
      </c>
      <c r="K39" s="55"/>
      <c r="L39" s="99">
        <f>IFERROR(B39/B35-1, "n/a")</f>
        <v>0.18597425101653786</v>
      </c>
      <c r="M39" s="99">
        <f t="shared" ref="M39:M42" si="36">IFERROR(C39/C35-1, "n/a")</f>
        <v>0.82128045194124466</v>
      </c>
      <c r="N39" s="99"/>
      <c r="O39" s="99">
        <f t="shared" ref="O39:O42" si="37">IFERROR(E39/E35-1, "n/a")</f>
        <v>1.2463303668102523</v>
      </c>
      <c r="P39" s="99">
        <f t="shared" ref="P39:P42" si="38">IFERROR(F39/F35-1, "n/a")</f>
        <v>-7.6161346359428506E-2</v>
      </c>
      <c r="Q39" s="99"/>
      <c r="R39" s="99">
        <f t="shared" ref="R39:R42" si="39">IFERROR(H39/H35-1, "n/a")</f>
        <v>0.32144814491311302</v>
      </c>
      <c r="S39" s="99">
        <f t="shared" ref="S39:S42" si="40">IFERROR(I39/I35-1, "n/a")</f>
        <v>0.64947931845666851</v>
      </c>
      <c r="T39" s="99">
        <f t="shared" ref="T39:T42" si="41">IFERROR(J39/J35-1, "n/a")</f>
        <v>0.33833221698030247</v>
      </c>
      <c r="U39" s="102"/>
      <c r="V39" s="99">
        <f t="shared" ref="V39:V42" si="42">IFERROR(B39/B38-1, "n/a")</f>
        <v>-0.23600948738614624</v>
      </c>
      <c r="W39" s="99">
        <f t="shared" ref="W39:W42" si="43">IFERROR(C39/C38-1, "n/a")</f>
        <v>0.21711179674720626</v>
      </c>
      <c r="X39" s="99"/>
      <c r="Y39" s="99">
        <f t="shared" ref="Y39:Y42" si="44">IFERROR(E39/E38-1, "n/a")</f>
        <v>0.31404569648208724</v>
      </c>
      <c r="Z39" s="99">
        <f t="shared" ref="Z39:Z42" si="45">IFERROR(F39/F38-1, "n/a")</f>
        <v>0.5741061816457802</v>
      </c>
      <c r="AA39" s="99"/>
      <c r="AB39" s="99">
        <f t="shared" ref="AB39:AB42" si="46">IFERROR(H39/H38-1, "n/a")</f>
        <v>-0.14214602291002099</v>
      </c>
      <c r="AC39" s="99">
        <f t="shared" ref="AC39:AC42" si="47">IFERROR(I39/I38-1, "n/a")</f>
        <v>0.37131196228911612</v>
      </c>
      <c r="AD39" s="99">
        <f t="shared" ref="AD39:AD42" si="48">IFERROR(J39/J38-1, "n/a")</f>
        <v>-0.12127387184651883</v>
      </c>
    </row>
    <row r="40" spans="1:30" x14ac:dyDescent="0.2">
      <c r="A40" s="31" t="s">
        <v>149</v>
      </c>
      <c r="B40" s="55">
        <v>332.94042538600002</v>
      </c>
      <c r="C40" s="55">
        <v>98.726661425000003</v>
      </c>
      <c r="D40" s="55"/>
      <c r="E40" s="55">
        <v>13.805799577318824</v>
      </c>
      <c r="F40" s="55">
        <v>5.3529723456749991</v>
      </c>
      <c r="G40" s="55"/>
      <c r="H40" s="55">
        <v>431.66708681099999</v>
      </c>
      <c r="I40" s="55">
        <v>19.158771922993822</v>
      </c>
      <c r="J40" s="55">
        <v>450.82585873399381</v>
      </c>
      <c r="K40" s="55"/>
      <c r="L40" s="99">
        <f t="shared" ref="L40:L42" si="49">IFERROR(B40/B36-1, "n/a")</f>
        <v>0.15137550599515093</v>
      </c>
      <c r="M40" s="99">
        <f t="shared" si="36"/>
        <v>0.29182967472783039</v>
      </c>
      <c r="N40" s="99"/>
      <c r="O40" s="99">
        <f t="shared" si="37"/>
        <v>-4.9801257729103487E-2</v>
      </c>
      <c r="P40" s="99">
        <f t="shared" si="38"/>
        <v>-9.4460706776476666E-2</v>
      </c>
      <c r="Q40" s="99"/>
      <c r="R40" s="99">
        <f t="shared" si="39"/>
        <v>0.1807363007608469</v>
      </c>
      <c r="S40" s="99">
        <f t="shared" si="40"/>
        <v>-6.2716553030931821E-2</v>
      </c>
      <c r="T40" s="99">
        <f t="shared" si="41"/>
        <v>0.16784525729540656</v>
      </c>
      <c r="U40" s="102"/>
      <c r="V40" s="99">
        <f t="shared" si="42"/>
        <v>0.21039699705178561</v>
      </c>
      <c r="W40" s="99">
        <f t="shared" si="43"/>
        <v>-0.13769103338418576</v>
      </c>
      <c r="X40" s="99"/>
      <c r="Y40" s="99">
        <f t="shared" si="44"/>
        <v>-0.29979429914841704</v>
      </c>
      <c r="Z40" s="99">
        <f t="shared" si="45"/>
        <v>-0.19741280189594401</v>
      </c>
      <c r="AA40" s="99"/>
      <c r="AB40" s="99">
        <f t="shared" si="46"/>
        <v>0.10809401109602357</v>
      </c>
      <c r="AC40" s="99">
        <f t="shared" si="47"/>
        <v>-0.27391552307031153</v>
      </c>
      <c r="AD40" s="99">
        <f t="shared" si="48"/>
        <v>8.386033919535274E-2</v>
      </c>
    </row>
    <row r="41" spans="1:30" x14ac:dyDescent="0.2">
      <c r="A41" s="31" t="s">
        <v>150</v>
      </c>
      <c r="B41" s="55">
        <v>353.68205135599999</v>
      </c>
      <c r="C41" s="55">
        <v>110.93107419899999</v>
      </c>
      <c r="D41" s="55"/>
      <c r="E41" s="55">
        <v>17.424694304790002</v>
      </c>
      <c r="F41" s="55">
        <v>10.903674065835002</v>
      </c>
      <c r="G41" s="55"/>
      <c r="H41" s="55">
        <v>464.61312555500001</v>
      </c>
      <c r="I41" s="55">
        <v>28.328368370625004</v>
      </c>
      <c r="J41" s="55">
        <v>492.94149392562502</v>
      </c>
      <c r="K41" s="55"/>
      <c r="L41" s="99">
        <f t="shared" si="49"/>
        <v>6.9443699629634814E-2</v>
      </c>
      <c r="M41" s="99">
        <f t="shared" si="36"/>
        <v>0.50608518813246417</v>
      </c>
      <c r="N41" s="99"/>
      <c r="O41" s="99">
        <f t="shared" si="37"/>
        <v>0.20206368629701754</v>
      </c>
      <c r="P41" s="99">
        <f t="shared" si="38"/>
        <v>0.8286523853572243</v>
      </c>
      <c r="Q41" s="99"/>
      <c r="R41" s="99">
        <f t="shared" si="39"/>
        <v>0.14897690866483848</v>
      </c>
      <c r="S41" s="99">
        <f t="shared" si="40"/>
        <v>0.38468607817931622</v>
      </c>
      <c r="T41" s="99">
        <f t="shared" si="41"/>
        <v>0.16032785457349985</v>
      </c>
      <c r="U41" s="102"/>
      <c r="V41" s="99">
        <f t="shared" si="42"/>
        <v>6.2298310413801072E-2</v>
      </c>
      <c r="W41" s="99">
        <f t="shared" si="43"/>
        <v>0.12361820604327178</v>
      </c>
      <c r="X41" s="99"/>
      <c r="Y41" s="99">
        <f t="shared" si="44"/>
        <v>0.26212858641063885</v>
      </c>
      <c r="Z41" s="99">
        <f t="shared" si="45"/>
        <v>1.0369382394894608</v>
      </c>
      <c r="AA41" s="99"/>
      <c r="AB41" s="99">
        <f t="shared" si="46"/>
        <v>7.6322795391683407E-2</v>
      </c>
      <c r="AC41" s="99">
        <f t="shared" si="47"/>
        <v>0.47861086736076697</v>
      </c>
      <c r="AD41" s="99">
        <f t="shared" si="48"/>
        <v>9.3418854255388206E-2</v>
      </c>
    </row>
    <row r="42" spans="1:30" x14ac:dyDescent="0.2">
      <c r="A42" s="31" t="s">
        <v>151</v>
      </c>
      <c r="B42" s="55">
        <v>405.26043516700003</v>
      </c>
      <c r="C42" s="55">
        <v>107.50507021800001</v>
      </c>
      <c r="D42" s="55"/>
      <c r="E42" s="55">
        <v>15.809520068743998</v>
      </c>
      <c r="F42" s="55">
        <v>6.8090932670740001</v>
      </c>
      <c r="G42" s="55"/>
      <c r="H42" s="55">
        <v>512.7655053850001</v>
      </c>
      <c r="I42" s="55">
        <v>22.618613335817997</v>
      </c>
      <c r="J42" s="55">
        <v>535.38411872081815</v>
      </c>
      <c r="K42" s="35"/>
      <c r="L42" s="99">
        <f t="shared" si="49"/>
        <v>0.12559843179403596</v>
      </c>
      <c r="M42" s="99">
        <f t="shared" si="36"/>
        <v>0.14284641441213375</v>
      </c>
      <c r="N42" s="99"/>
      <c r="O42" s="99">
        <f t="shared" si="37"/>
        <v>5.364238439752822E-2</v>
      </c>
      <c r="P42" s="99">
        <f t="shared" si="38"/>
        <v>0.6070172394561395</v>
      </c>
      <c r="Q42" s="99"/>
      <c r="R42" s="99">
        <f t="shared" si="39"/>
        <v>0.12917132819164201</v>
      </c>
      <c r="S42" s="99">
        <f t="shared" si="40"/>
        <v>0.1754975425187848</v>
      </c>
      <c r="T42" s="99">
        <f t="shared" si="41"/>
        <v>0.13105449637970978</v>
      </c>
      <c r="U42" s="102"/>
      <c r="V42" s="99">
        <f t="shared" si="42"/>
        <v>0.14583263022042248</v>
      </c>
      <c r="W42" s="99">
        <f t="shared" si="43"/>
        <v>-3.0884078295807749E-2</v>
      </c>
      <c r="X42" s="99"/>
      <c r="Y42" s="99">
        <f t="shared" si="44"/>
        <v>-9.2694552213865578E-2</v>
      </c>
      <c r="Z42" s="99">
        <f t="shared" si="45"/>
        <v>-0.37552303691750522</v>
      </c>
      <c r="AA42" s="99"/>
      <c r="AB42" s="99">
        <f t="shared" si="46"/>
        <v>0.1036397320296969</v>
      </c>
      <c r="AC42" s="99">
        <f t="shared" si="47"/>
        <v>-0.20155608540898939</v>
      </c>
      <c r="AD42" s="99">
        <f t="shared" si="48"/>
        <v>8.6100734708279392E-2</v>
      </c>
    </row>
    <row r="43" spans="1:30" x14ac:dyDescent="0.2">
      <c r="A43" s="31" t="s">
        <v>158</v>
      </c>
      <c r="B43" s="55">
        <v>371.28584258700005</v>
      </c>
      <c r="C43" s="55">
        <v>133.55009353</v>
      </c>
      <c r="D43" s="55"/>
      <c r="E43" s="55">
        <v>26.399153152026003</v>
      </c>
      <c r="F43" s="55">
        <v>9.6008780000789997</v>
      </c>
      <c r="G43" s="55"/>
      <c r="H43" s="55">
        <v>504.83593611700007</v>
      </c>
      <c r="I43" s="55">
        <v>36.000031152105002</v>
      </c>
      <c r="J43" s="55">
        <v>540.83596726910503</v>
      </c>
      <c r="K43" s="55"/>
      <c r="L43" s="99">
        <f t="shared" ref="L43" si="50">IFERROR(B43/B39-1, "n/a")</f>
        <v>0.34980084918833065</v>
      </c>
      <c r="M43" s="99">
        <f t="shared" ref="M43" si="51">IFERROR(C43/C39-1, "n/a")</f>
        <v>0.16646751223107747</v>
      </c>
      <c r="N43" s="99"/>
      <c r="O43" s="99">
        <f t="shared" ref="O43" si="52">IFERROR(E43/E39-1, "n/a")</f>
        <v>0.33891828801215418</v>
      </c>
      <c r="P43" s="99">
        <f t="shared" ref="P43" si="53">IFERROR(F43/F39-1, "n/a")</f>
        <v>0.43948843293540762</v>
      </c>
      <c r="Q43" s="99"/>
      <c r="R43" s="99">
        <f t="shared" ref="R43" si="54">IFERROR(H43/H39-1, "n/a")</f>
        <v>0.29591922685138905</v>
      </c>
      <c r="S43" s="99">
        <f t="shared" ref="S43" si="55">IFERROR(I43/I39-1, "n/a")</f>
        <v>0.36433921201166752</v>
      </c>
      <c r="T43" s="99">
        <f t="shared" ref="T43" si="56">IFERROR(J43/J39-1, "n/a")</f>
        <v>0.30025960928566886</v>
      </c>
      <c r="U43" s="102"/>
      <c r="V43" s="99">
        <f t="shared" ref="V43" si="57">IFERROR(B43/B42-1, "n/a")</f>
        <v>-8.3833973494105596E-2</v>
      </c>
      <c r="W43" s="99">
        <f t="shared" ref="W43" si="58">IFERROR(C43/C42-1, "n/a")</f>
        <v>0.24226786010358015</v>
      </c>
      <c r="X43" s="99"/>
      <c r="Y43" s="99">
        <f t="shared" ref="Y43" si="59">IFERROR(E43/E42-1, "n/a")</f>
        <v>0.66982634749413417</v>
      </c>
      <c r="Z43" s="99">
        <f t="shared" ref="Z43" si="60">IFERROR(F43/F42-1, "n/a")</f>
        <v>0.41000829677351214</v>
      </c>
      <c r="AA43" s="99"/>
      <c r="AB43" s="99">
        <f t="shared" ref="AB43" si="61">IFERROR(H43/H42-1, "n/a")</f>
        <v>-1.54643188450172E-2</v>
      </c>
      <c r="AC43" s="99">
        <f t="shared" ref="AC43" si="62">IFERROR(I43/I42-1, "n/a")</f>
        <v>0.59161088337350409</v>
      </c>
      <c r="AD43" s="99">
        <f t="shared" ref="AD43" si="63">IFERROR(J43/J42-1, "n/a")</f>
        <v>1.0183059895973123E-2</v>
      </c>
    </row>
    <row r="45" spans="1:30" x14ac:dyDescent="0.2">
      <c r="A45" s="50">
        <v>45747</v>
      </c>
      <c r="B45" s="55">
        <v>84.935461932999999</v>
      </c>
      <c r="C45" s="55">
        <v>31.416287433000001</v>
      </c>
      <c r="E45" s="52">
        <v>6.6044301693289995</v>
      </c>
      <c r="F45" s="52">
        <v>2.3663613418780005</v>
      </c>
      <c r="H45" s="55">
        <v>116.35174936600001</v>
      </c>
      <c r="I45" s="55">
        <v>8.9707915112070005</v>
      </c>
      <c r="J45" s="55">
        <v>125.322540877207</v>
      </c>
      <c r="L45" s="99" t="s">
        <v>106</v>
      </c>
      <c r="M45" s="99" t="s">
        <v>106</v>
      </c>
      <c r="N45" s="99"/>
      <c r="O45" s="99" t="s">
        <v>106</v>
      </c>
      <c r="P45" s="99" t="s">
        <v>106</v>
      </c>
      <c r="Q45" s="99"/>
      <c r="R45" s="99" t="s">
        <v>106</v>
      </c>
      <c r="S45" s="99" t="s">
        <v>106</v>
      </c>
      <c r="T45" s="99" t="s">
        <v>106</v>
      </c>
      <c r="U45" s="102"/>
      <c r="V45" s="99" t="str">
        <f>IFERROR(B45/#REF!-1, "n/a")</f>
        <v>n/a</v>
      </c>
      <c r="W45" s="99" t="str">
        <f>IFERROR(C45/#REF!-1, "n/a")</f>
        <v>n/a</v>
      </c>
      <c r="X45" s="99"/>
      <c r="Y45" s="99" t="str">
        <f>IFERROR(E45/#REF!-1, "n/a")</f>
        <v>n/a</v>
      </c>
      <c r="Z45" s="99" t="str">
        <f>IFERROR(F45/#REF!-1, "n/a")</f>
        <v>n/a</v>
      </c>
      <c r="AA45" s="99"/>
      <c r="AB45" s="99" t="str">
        <f>IFERROR(H45/#REF!-1, "n/a")</f>
        <v>n/a</v>
      </c>
      <c r="AC45" s="99" t="str">
        <f>IFERROR(I45/#REF!-1, "n/a")</f>
        <v>n/a</v>
      </c>
      <c r="AD45" s="99" t="str">
        <f>IFERROR(J45/#REF!-1, "n/a")</f>
        <v>n/a</v>
      </c>
    </row>
    <row r="46" spans="1:30" x14ac:dyDescent="0.2">
      <c r="A46" s="50">
        <v>45777</v>
      </c>
      <c r="B46" s="55">
        <v>100.038343318</v>
      </c>
      <c r="C46" s="55">
        <v>36.549753440000003</v>
      </c>
      <c r="E46" s="52">
        <v>2.3376463931989999</v>
      </c>
      <c r="F46" s="52">
        <v>1.2602298473949998</v>
      </c>
      <c r="H46" s="55">
        <v>136.58809675800001</v>
      </c>
      <c r="I46" s="55">
        <v>3.5978762405939997</v>
      </c>
      <c r="J46" s="55">
        <v>140.185972998594</v>
      </c>
      <c r="L46" s="99" t="s">
        <v>106</v>
      </c>
      <c r="M46" s="99" t="s">
        <v>106</v>
      </c>
      <c r="N46" s="99"/>
      <c r="O46" s="99" t="s">
        <v>106</v>
      </c>
      <c r="P46" s="99" t="s">
        <v>106</v>
      </c>
      <c r="Q46" s="99"/>
      <c r="R46" s="99" t="s">
        <v>106</v>
      </c>
      <c r="S46" s="99" t="s">
        <v>106</v>
      </c>
      <c r="T46" s="99" t="s">
        <v>106</v>
      </c>
      <c r="U46" s="102"/>
      <c r="V46" s="99">
        <f>IFERROR(B46/B45-1, "n/a")</f>
        <v>0.17781596804540456</v>
      </c>
      <c r="W46" s="99">
        <f t="shared" ref="W46:W47" si="64">IFERROR(C46/C45-1, "n/a")</f>
        <v>0.1634014209332626</v>
      </c>
      <c r="X46" s="99"/>
      <c r="Y46" s="99">
        <f t="shared" ref="Y46:Y47" si="65">IFERROR(E46/E45-1, "n/a")</f>
        <v>-0.64604873800391749</v>
      </c>
      <c r="Z46" s="99">
        <f t="shared" ref="Z46:Z47" si="66">IFERROR(F46/F45-1, "n/a")</f>
        <v>-0.46743980934253626</v>
      </c>
      <c r="AA46" s="99"/>
      <c r="AB46" s="99">
        <f t="shared" ref="AB46:AB47" si="67">IFERROR(H46/H45-1, "n/a")</f>
        <v>0.17392387739993365</v>
      </c>
      <c r="AC46" s="99">
        <f t="shared" ref="AC46:AC47" si="68">IFERROR(I46/I45-1, "n/a")</f>
        <v>-0.59893435979431064</v>
      </c>
      <c r="AD46" s="99">
        <f t="shared" ref="AD46:AD47" si="69">IFERROR(J46/J45-1, "n/a")</f>
        <v>0.11860142650595007</v>
      </c>
    </row>
    <row r="47" spans="1:30" x14ac:dyDescent="0.2">
      <c r="A47" s="50">
        <v>45808</v>
      </c>
      <c r="B47" s="55">
        <v>114.00691648300001</v>
      </c>
      <c r="C47" s="55">
        <v>35.268906106000003</v>
      </c>
      <c r="E47" s="52">
        <v>9.5794360237908247</v>
      </c>
      <c r="F47" s="52">
        <v>2.5014099081349994</v>
      </c>
      <c r="H47" s="55">
        <v>149.27582258900003</v>
      </c>
      <c r="I47" s="55">
        <v>12.080845931925824</v>
      </c>
      <c r="J47" s="55">
        <v>161.35666852092587</v>
      </c>
      <c r="L47" s="99" t="s">
        <v>106</v>
      </c>
      <c r="M47" s="99" t="s">
        <v>106</v>
      </c>
      <c r="N47" s="99"/>
      <c r="O47" s="99" t="s">
        <v>106</v>
      </c>
      <c r="P47" s="99" t="s">
        <v>106</v>
      </c>
      <c r="Q47" s="99"/>
      <c r="R47" s="99" t="s">
        <v>106</v>
      </c>
      <c r="S47" s="99" t="s">
        <v>106</v>
      </c>
      <c r="T47" s="99" t="s">
        <v>106</v>
      </c>
      <c r="U47" s="102"/>
      <c r="V47" s="99">
        <f t="shared" ref="V47" si="70">IFERROR(B47/B46-1, "n/a")</f>
        <v>0.139632192034578</v>
      </c>
      <c r="W47" s="99">
        <f t="shared" si="64"/>
        <v>-3.5043939108991173E-2</v>
      </c>
      <c r="X47" s="99"/>
      <c r="Y47" s="99">
        <f t="shared" si="65"/>
        <v>3.0978978051003043</v>
      </c>
      <c r="Z47" s="99">
        <f t="shared" si="66"/>
        <v>0.9848838791634893</v>
      </c>
      <c r="AA47" s="99"/>
      <c r="AB47" s="99">
        <f t="shared" si="67"/>
        <v>9.2890421143209112E-2</v>
      </c>
      <c r="AC47" s="99">
        <f t="shared" si="68"/>
        <v>2.3577713973650489</v>
      </c>
      <c r="AD47" s="99">
        <f t="shared" si="69"/>
        <v>0.15101864380214569</v>
      </c>
    </row>
    <row r="48" spans="1:30" x14ac:dyDescent="0.2">
      <c r="A48" s="50">
        <v>45838</v>
      </c>
      <c r="B48" s="55">
        <v>118.89516558500002</v>
      </c>
      <c r="C48" s="55">
        <v>26.908001879</v>
      </c>
      <c r="E48" s="52">
        <v>1.8887171603290001</v>
      </c>
      <c r="F48" s="52">
        <v>1.5913325901449999</v>
      </c>
      <c r="H48" s="55">
        <v>145.80316746400001</v>
      </c>
      <c r="I48" s="55">
        <v>3.480049750474</v>
      </c>
      <c r="J48" s="55">
        <v>149.28321721447401</v>
      </c>
      <c r="L48" s="99" t="s">
        <v>106</v>
      </c>
      <c r="M48" s="99" t="s">
        <v>106</v>
      </c>
      <c r="N48" s="99"/>
      <c r="O48" s="99" t="s">
        <v>106</v>
      </c>
      <c r="P48" s="99" t="s">
        <v>106</v>
      </c>
      <c r="Q48" s="99"/>
      <c r="R48" s="99" t="s">
        <v>106</v>
      </c>
      <c r="S48" s="99" t="s">
        <v>106</v>
      </c>
      <c r="T48" s="99" t="s">
        <v>106</v>
      </c>
      <c r="U48" s="102"/>
      <c r="V48" s="99">
        <f t="shared" ref="V48:V50" si="71">IFERROR(B48/B47-1, "n/a")</f>
        <v>4.2876776714936504E-2</v>
      </c>
      <c r="W48" s="99">
        <f t="shared" ref="W48:W50" si="72">IFERROR(C48/C47-1, "n/a")</f>
        <v>-0.23706162595095714</v>
      </c>
      <c r="X48" s="99"/>
      <c r="Y48" s="99">
        <f t="shared" ref="Y48:Y50" si="73">IFERROR(E48/E47-1, "n/a")</f>
        <v>-0.80283628852071121</v>
      </c>
      <c r="Z48" s="99">
        <f t="shared" ref="Z48:Z50" si="74">IFERROR(F48/F47-1, "n/a")</f>
        <v>-0.36382574284617542</v>
      </c>
      <c r="AA48" s="99"/>
      <c r="AB48" s="99">
        <f t="shared" ref="AB48:AB50" si="75">IFERROR(H48/H47-1, "n/a")</f>
        <v>-2.32633460983247E-2</v>
      </c>
      <c r="AC48" s="99">
        <f t="shared" ref="AC48:AC50" si="76">IFERROR(I48/I47-1, "n/a")</f>
        <v>-0.71193658373894675</v>
      </c>
      <c r="AD48" s="99">
        <f t="shared" ref="AD48:AD50" si="77">IFERROR(J48/J47-1, "n/a")</f>
        <v>-7.4824619379682433E-2</v>
      </c>
    </row>
    <row r="49" spans="1:30" x14ac:dyDescent="0.2">
      <c r="A49" s="50">
        <v>45869</v>
      </c>
      <c r="B49" s="55">
        <v>113.740595903</v>
      </c>
      <c r="C49" s="55">
        <v>41.004597204000007</v>
      </c>
      <c r="E49" s="52">
        <v>7.2402467918940028</v>
      </c>
      <c r="F49" s="52">
        <v>3.9435518740010003</v>
      </c>
      <c r="H49" s="55">
        <v>154.74519310700001</v>
      </c>
      <c r="I49" s="55">
        <v>11.183798665895003</v>
      </c>
      <c r="J49" s="55">
        <v>165.92899177289502</v>
      </c>
      <c r="L49" s="99" t="s">
        <v>106</v>
      </c>
      <c r="M49" s="99" t="s">
        <v>106</v>
      </c>
      <c r="N49" s="99"/>
      <c r="O49" s="99" t="s">
        <v>106</v>
      </c>
      <c r="P49" s="99" t="s">
        <v>106</v>
      </c>
      <c r="Q49" s="99"/>
      <c r="R49" s="99" t="s">
        <v>106</v>
      </c>
      <c r="S49" s="99" t="s">
        <v>106</v>
      </c>
      <c r="T49" s="99" t="s">
        <v>106</v>
      </c>
      <c r="U49" s="102"/>
      <c r="V49" s="99">
        <f t="shared" si="71"/>
        <v>-4.3353904733114956E-2</v>
      </c>
      <c r="W49" s="99">
        <f t="shared" si="72"/>
        <v>0.5238811632461462</v>
      </c>
      <c r="X49" s="99"/>
      <c r="Y49" s="99">
        <f t="shared" si="73"/>
        <v>2.8334203468733281</v>
      </c>
      <c r="Z49" s="99">
        <f t="shared" si="74"/>
        <v>1.4781443542494594</v>
      </c>
      <c r="AA49" s="99"/>
      <c r="AB49" s="99">
        <f t="shared" si="75"/>
        <v>6.1329433362329766E-2</v>
      </c>
      <c r="AC49" s="99">
        <f t="shared" si="76"/>
        <v>2.2136893055542419</v>
      </c>
      <c r="AD49" s="99">
        <f t="shared" si="77"/>
        <v>0.11150466120050284</v>
      </c>
    </row>
    <row r="50" spans="1:30" x14ac:dyDescent="0.2">
      <c r="A50" s="50">
        <v>45900</v>
      </c>
      <c r="B50" s="55">
        <v>119.932817984</v>
      </c>
      <c r="C50" s="55">
        <v>35.279960586999998</v>
      </c>
      <c r="E50" s="52">
        <v>4.1621848505739996</v>
      </c>
      <c r="F50" s="52">
        <v>2.5181478409140006</v>
      </c>
      <c r="H50" s="55">
        <v>155.212778571</v>
      </c>
      <c r="I50" s="55">
        <v>6.6803326914880001</v>
      </c>
      <c r="J50" s="55">
        <v>161.89311126248799</v>
      </c>
      <c r="L50" s="99" t="s">
        <v>106</v>
      </c>
      <c r="M50" s="99" t="s">
        <v>106</v>
      </c>
      <c r="N50" s="99"/>
      <c r="O50" s="99" t="s">
        <v>106</v>
      </c>
      <c r="P50" s="99" t="s">
        <v>106</v>
      </c>
      <c r="Q50" s="99"/>
      <c r="R50" s="99" t="s">
        <v>106</v>
      </c>
      <c r="S50" s="99" t="s">
        <v>106</v>
      </c>
      <c r="T50" s="99" t="s">
        <v>106</v>
      </c>
      <c r="U50" s="102"/>
      <c r="V50" s="99">
        <f t="shared" si="71"/>
        <v>5.4441618068194808E-2</v>
      </c>
      <c r="W50" s="99">
        <f t="shared" si="72"/>
        <v>-0.13960962934276966</v>
      </c>
      <c r="X50" s="99"/>
      <c r="Y50" s="99">
        <f t="shared" si="73"/>
        <v>-0.4251321853788359</v>
      </c>
      <c r="Z50" s="99">
        <f t="shared" si="74"/>
        <v>-0.36145182785204011</v>
      </c>
      <c r="AA50" s="99"/>
      <c r="AB50" s="99">
        <f t="shared" si="75"/>
        <v>3.0216477462836622E-3</v>
      </c>
      <c r="AC50" s="99">
        <f t="shared" si="76"/>
        <v>-0.40267766873703859</v>
      </c>
      <c r="AD50" s="99">
        <f t="shared" si="77"/>
        <v>-2.4322937584836835E-2</v>
      </c>
    </row>
    <row r="51" spans="1:30" x14ac:dyDescent="0.2">
      <c r="A51" s="50">
        <v>45930</v>
      </c>
      <c r="B51" s="40">
        <v>120.00863746900001</v>
      </c>
      <c r="C51" s="40">
        <v>34.646516407999997</v>
      </c>
      <c r="E51" s="40">
        <v>6.0222626623220004</v>
      </c>
      <c r="F51" s="40">
        <v>4.4419743509199998</v>
      </c>
      <c r="G51" s="40"/>
      <c r="H51" s="40">
        <v>154.655153877</v>
      </c>
      <c r="I51" s="40">
        <v>10.464237013242</v>
      </c>
      <c r="J51" s="40">
        <v>165.11939089024202</v>
      </c>
      <c r="L51" s="99" t="s">
        <v>106</v>
      </c>
      <c r="M51" s="99" t="s">
        <v>106</v>
      </c>
      <c r="N51" s="99"/>
      <c r="O51" s="99" t="s">
        <v>106</v>
      </c>
      <c r="P51" s="99" t="s">
        <v>106</v>
      </c>
      <c r="Q51" s="99"/>
      <c r="R51" s="99" t="s">
        <v>106</v>
      </c>
      <c r="S51" s="99" t="s">
        <v>106</v>
      </c>
      <c r="T51" s="99" t="s">
        <v>106</v>
      </c>
      <c r="U51" s="102"/>
      <c r="V51" s="99">
        <f t="shared" ref="V51:V53" si="78">IFERROR(B51/B50-1, "n/a")</f>
        <v>6.3218296938649665E-4</v>
      </c>
      <c r="W51" s="99">
        <f t="shared" ref="W51:W53" si="79">IFERROR(C51/C50-1, "n/a")</f>
        <v>-1.7954787036622011E-2</v>
      </c>
      <c r="X51" s="99"/>
      <c r="Y51" s="99">
        <f t="shared" ref="Y51:Y53" si="80">IFERROR(E51/E50-1, "n/a")</f>
        <v>0.44689937581495953</v>
      </c>
      <c r="Z51" s="99">
        <f t="shared" ref="Z51:Z53" si="81">IFERROR(F51/F50-1, "n/a")</f>
        <v>0.76398473463246575</v>
      </c>
      <c r="AA51" s="99"/>
      <c r="AB51" s="99">
        <f t="shared" ref="AB51:AB53" si="82">IFERROR(H51/H50-1, "n/a")</f>
        <v>-3.5926468112605914E-3</v>
      </c>
      <c r="AC51" s="99">
        <f t="shared" ref="AC51:AC53" si="83">IFERROR(I51/I50-1, "n/a")</f>
        <v>0.56642453250500613</v>
      </c>
      <c r="AD51" s="99">
        <f t="shared" ref="AD51:AD53" si="84">IFERROR(J51/J50-1, "n/a")</f>
        <v>1.9928455278884982E-2</v>
      </c>
    </row>
    <row r="52" spans="1:30" x14ac:dyDescent="0.2">
      <c r="A52" s="50">
        <v>45961</v>
      </c>
      <c r="B52" s="40">
        <v>132.91840084700002</v>
      </c>
      <c r="C52" s="40">
        <v>36.714094412000001</v>
      </c>
      <c r="E52" s="40">
        <v>5.8665151019589992</v>
      </c>
      <c r="F52" s="40">
        <v>3.7374316340969997</v>
      </c>
      <c r="G52" s="40"/>
      <c r="H52" s="40">
        <v>169.63249525900002</v>
      </c>
      <c r="I52" s="40">
        <v>9.6039467360559989</v>
      </c>
      <c r="J52" s="40">
        <v>179.23644199505603</v>
      </c>
      <c r="L52" s="99" t="s">
        <v>106</v>
      </c>
      <c r="M52" s="99" t="s">
        <v>106</v>
      </c>
      <c r="N52" s="99"/>
      <c r="O52" s="99" t="s">
        <v>106</v>
      </c>
      <c r="P52" s="99" t="s">
        <v>106</v>
      </c>
      <c r="Q52" s="99"/>
      <c r="R52" s="99" t="s">
        <v>106</v>
      </c>
      <c r="S52" s="99" t="s">
        <v>106</v>
      </c>
      <c r="T52" s="99" t="s">
        <v>106</v>
      </c>
      <c r="U52" s="102"/>
      <c r="V52" s="99">
        <f t="shared" si="78"/>
        <v>0.10757361845171176</v>
      </c>
      <c r="W52" s="99">
        <f t="shared" si="79"/>
        <v>5.9676360522138872E-2</v>
      </c>
      <c r="X52" s="99"/>
      <c r="Y52" s="99">
        <f t="shared" si="80"/>
        <v>-2.5861967352807214E-2</v>
      </c>
      <c r="Z52" s="99">
        <f t="shared" si="81"/>
        <v>-0.15861026227607067</v>
      </c>
      <c r="AA52" s="99"/>
      <c r="AB52" s="99">
        <f t="shared" si="82"/>
        <v>9.6843467589264876E-2</v>
      </c>
      <c r="AC52" s="99">
        <f t="shared" si="83"/>
        <v>-8.2212422759284198E-2</v>
      </c>
      <c r="AD52" s="99">
        <f t="shared" si="84"/>
        <v>8.549602217342156E-2</v>
      </c>
    </row>
    <row r="53" spans="1:30" x14ac:dyDescent="0.2">
      <c r="A53" s="50">
        <v>45991</v>
      </c>
      <c r="B53" s="55">
        <v>137.38064057899999</v>
      </c>
      <c r="C53" s="55">
        <v>39.274438659000005</v>
      </c>
      <c r="D53" s="86"/>
      <c r="E53" s="55">
        <v>4.0850027226360002</v>
      </c>
      <c r="F53" s="55">
        <v>1.218612800054</v>
      </c>
      <c r="H53" s="55">
        <v>176.65507923799998</v>
      </c>
      <c r="I53" s="55">
        <v>5.3036155226900004</v>
      </c>
      <c r="J53" s="55">
        <v>181.95869476068998</v>
      </c>
      <c r="L53" s="99" t="s">
        <v>106</v>
      </c>
      <c r="M53" s="99" t="s">
        <v>106</v>
      </c>
      <c r="N53" s="99"/>
      <c r="O53" s="99" t="s">
        <v>106</v>
      </c>
      <c r="P53" s="99" t="s">
        <v>106</v>
      </c>
      <c r="Q53" s="99"/>
      <c r="R53" s="99" t="s">
        <v>106</v>
      </c>
      <c r="S53" s="99" t="s">
        <v>106</v>
      </c>
      <c r="T53" s="99" t="s">
        <v>106</v>
      </c>
      <c r="U53" s="102"/>
      <c r="V53" s="99">
        <f t="shared" si="78"/>
        <v>3.3571271573876293E-2</v>
      </c>
      <c r="W53" s="99">
        <f t="shared" si="79"/>
        <v>6.9737366207871299E-2</v>
      </c>
      <c r="X53" s="99"/>
      <c r="Y53" s="99">
        <f t="shared" si="80"/>
        <v>-0.3036747282433655</v>
      </c>
      <c r="Z53" s="99">
        <f t="shared" si="81"/>
        <v>-0.67394378831268476</v>
      </c>
      <c r="AA53" s="99"/>
      <c r="AB53" s="99">
        <f t="shared" si="82"/>
        <v>4.1398813171247939E-2</v>
      </c>
      <c r="AC53" s="99">
        <f t="shared" si="83"/>
        <v>-0.44776708279954414</v>
      </c>
      <c r="AD53" s="99">
        <f t="shared" si="84"/>
        <v>1.5188054032611475E-2</v>
      </c>
    </row>
    <row r="54" spans="1:30" x14ac:dyDescent="0.2">
      <c r="A54" s="50">
        <v>46022</v>
      </c>
      <c r="B54" s="55">
        <v>134.96139374099999</v>
      </c>
      <c r="C54" s="55">
        <v>31.516537147000001</v>
      </c>
      <c r="D54" s="86"/>
      <c r="E54" s="55">
        <v>5.8580022441489987</v>
      </c>
      <c r="F54" s="55">
        <v>1.8530488329230002</v>
      </c>
      <c r="H54" s="55">
        <v>166.477930888</v>
      </c>
      <c r="I54" s="55">
        <v>7.7110510770719989</v>
      </c>
      <c r="J54" s="55">
        <v>174.188981965072</v>
      </c>
      <c r="L54" s="99" t="s">
        <v>106</v>
      </c>
      <c r="M54" s="99" t="s">
        <v>106</v>
      </c>
      <c r="N54" s="99"/>
      <c r="O54" s="99" t="s">
        <v>106</v>
      </c>
      <c r="P54" s="99" t="s">
        <v>106</v>
      </c>
      <c r="Q54" s="99"/>
      <c r="R54" s="99" t="s">
        <v>106</v>
      </c>
      <c r="S54" s="99" t="s">
        <v>106</v>
      </c>
      <c r="T54" s="99" t="s">
        <v>106</v>
      </c>
      <c r="U54" s="102"/>
      <c r="V54" s="99">
        <f t="shared" ref="V54:V56" si="85">IFERROR(B54/B53-1, "n/a")</f>
        <v>-1.7609808978935604E-2</v>
      </c>
      <c r="W54" s="99">
        <f t="shared" ref="W54:W56" si="86">IFERROR(C54/C53-1, "n/a")</f>
        <v>-0.19753055108840434</v>
      </c>
      <c r="X54" s="99"/>
      <c r="Y54" s="99">
        <f t="shared" ref="Y54:Y56" si="87">IFERROR(E54/E53-1, "n/a")</f>
        <v>0.43402652137497344</v>
      </c>
      <c r="Z54" s="99">
        <f t="shared" ref="Z54:Z56" si="88">IFERROR(F54/F53-1, "n/a")</f>
        <v>0.52062150737370128</v>
      </c>
      <c r="AA54" s="99"/>
      <c r="AB54" s="99">
        <f t="shared" ref="AB54:AB56" si="89">IFERROR(H54/H53-1, "n/a")</f>
        <v>-5.761027870751867E-2</v>
      </c>
      <c r="AC54" s="99">
        <f t="shared" ref="AC54:AC56" si="90">IFERROR(I54/I53-1, "n/a")</f>
        <v>0.45392346863804045</v>
      </c>
      <c r="AD54" s="99">
        <f t="shared" ref="AD54:AD56" si="91">IFERROR(J54/J53-1, "n/a")</f>
        <v>-4.2700420586312848E-2</v>
      </c>
    </row>
    <row r="55" spans="1:30" x14ac:dyDescent="0.2">
      <c r="A55" s="50">
        <v>46053</v>
      </c>
      <c r="B55" s="55">
        <v>136.20567137699999</v>
      </c>
      <c r="C55" s="55">
        <v>34.238017733</v>
      </c>
      <c r="D55" s="86"/>
      <c r="E55" s="55">
        <v>8.6691650982460011</v>
      </c>
      <c r="F55" s="55">
        <v>2.8201876985739998</v>
      </c>
      <c r="H55" s="55">
        <v>170.44368910999998</v>
      </c>
      <c r="I55" s="55">
        <v>11.48935279682</v>
      </c>
      <c r="J55" s="55">
        <v>181.93304190681999</v>
      </c>
      <c r="L55" s="99" t="s">
        <v>106</v>
      </c>
      <c r="M55" s="99" t="s">
        <v>106</v>
      </c>
      <c r="N55" s="99"/>
      <c r="O55" s="99" t="s">
        <v>106</v>
      </c>
      <c r="P55" s="99" t="s">
        <v>106</v>
      </c>
      <c r="Q55" s="99"/>
      <c r="R55" s="99" t="s">
        <v>106</v>
      </c>
      <c r="S55" s="99" t="s">
        <v>106</v>
      </c>
      <c r="T55" s="99" t="s">
        <v>106</v>
      </c>
      <c r="U55" s="102"/>
      <c r="V55" s="99">
        <f t="shared" si="85"/>
        <v>9.2195079015546799E-3</v>
      </c>
      <c r="W55" s="99">
        <f t="shared" si="86"/>
        <v>8.6350875837228447E-2</v>
      </c>
      <c r="X55" s="99"/>
      <c r="Y55" s="99">
        <f t="shared" si="87"/>
        <v>0.47988422280049581</v>
      </c>
      <c r="Z55" s="99">
        <f t="shared" si="88"/>
        <v>0.52191763566502147</v>
      </c>
      <c r="AA55" s="99"/>
      <c r="AB55" s="99">
        <f t="shared" si="89"/>
        <v>2.3821525176619174E-2</v>
      </c>
      <c r="AC55" s="99">
        <f t="shared" si="90"/>
        <v>0.48998530576232135</v>
      </c>
      <c r="AD55" s="99">
        <f t="shared" si="91"/>
        <v>4.4457805851926935E-2</v>
      </c>
    </row>
    <row r="56" spans="1:30" x14ac:dyDescent="0.2">
      <c r="A56" s="50">
        <v>46081</v>
      </c>
      <c r="B56" s="55">
        <v>107.94343767500001</v>
      </c>
      <c r="C56" s="55">
        <v>41.261989506999996</v>
      </c>
      <c r="D56" s="86"/>
      <c r="E56" s="55">
        <v>7.671856611653002</v>
      </c>
      <c r="F56" s="55">
        <v>3.3479723889850006</v>
      </c>
      <c r="H56" s="55">
        <v>149.20542718199999</v>
      </c>
      <c r="I56" s="55">
        <v>11.019829000638003</v>
      </c>
      <c r="J56" s="55">
        <v>160.22525618263799</v>
      </c>
      <c r="L56" s="99" t="s">
        <v>106</v>
      </c>
      <c r="M56" s="99" t="s">
        <v>106</v>
      </c>
      <c r="N56" s="99"/>
      <c r="O56" s="99" t="s">
        <v>106</v>
      </c>
      <c r="P56" s="99" t="s">
        <v>106</v>
      </c>
      <c r="Q56" s="99"/>
      <c r="R56" s="99" t="s">
        <v>106</v>
      </c>
      <c r="S56" s="99" t="s">
        <v>106</v>
      </c>
      <c r="T56" s="99" t="s">
        <v>106</v>
      </c>
      <c r="U56" s="102"/>
      <c r="V56" s="99">
        <f t="shared" si="85"/>
        <v>-0.20749674676742136</v>
      </c>
      <c r="W56" s="99">
        <f t="shared" si="86"/>
        <v>0.20515123944310609</v>
      </c>
      <c r="X56" s="99"/>
      <c r="Y56" s="99">
        <f t="shared" si="87"/>
        <v>-0.11504089209176338</v>
      </c>
      <c r="Z56" s="99">
        <f t="shared" si="88"/>
        <v>0.18714523528978932</v>
      </c>
      <c r="AA56" s="99"/>
      <c r="AB56" s="99">
        <f t="shared" si="89"/>
        <v>-0.12460573951959797</v>
      </c>
      <c r="AC56" s="99">
        <f t="shared" si="90"/>
        <v>-4.0865991712949357E-2</v>
      </c>
      <c r="AD56" s="99">
        <f t="shared" si="91"/>
        <v>-0.11931744501529307</v>
      </c>
    </row>
    <row r="57" spans="1:30" x14ac:dyDescent="0.2">
      <c r="A57" s="50">
        <v>46112</v>
      </c>
      <c r="B57" s="55">
        <v>127.13673353500002</v>
      </c>
      <c r="C57" s="55">
        <v>58.050086289999996</v>
      </c>
      <c r="D57" s="86"/>
      <c r="E57" s="55">
        <v>10.058131442127001</v>
      </c>
      <c r="F57" s="55">
        <v>3.4327179125200002</v>
      </c>
      <c r="H57" s="55">
        <v>185.18681982500001</v>
      </c>
      <c r="I57" s="55">
        <v>13.490849354647001</v>
      </c>
      <c r="J57" s="55">
        <v>198.67766917964701</v>
      </c>
      <c r="L57" s="99">
        <f>B57/B45 - 1</f>
        <v>0.49686280196238686</v>
      </c>
      <c r="M57" s="99">
        <f>C57/C45 - 1</f>
        <v>0.84777040933944248</v>
      </c>
      <c r="N57" s="99"/>
      <c r="O57" s="99">
        <f>E57/E45 - 1</f>
        <v>0.52293705652866218</v>
      </c>
      <c r="P57" s="99">
        <f>F57/F45 - 1</f>
        <v>0.45063133502498554</v>
      </c>
      <c r="Q57" s="99"/>
      <c r="R57" s="99">
        <f>H57/H45 - 1</f>
        <v>0.59161182220363595</v>
      </c>
      <c r="S57" s="99">
        <f>I57/I45 - 1</f>
        <v>0.50386388289073469</v>
      </c>
      <c r="T57" s="99">
        <f>J57/J45 - 1</f>
        <v>0.58533068184688752</v>
      </c>
      <c r="U57" s="102"/>
      <c r="V57" s="99">
        <f t="shared" ref="V57" si="92">IFERROR(B57/B56-1, "n/a")</f>
        <v>0.17780882537563669</v>
      </c>
      <c r="W57" s="99">
        <f t="shared" ref="W57" si="93">IFERROR(C57/C56-1, "n/a")</f>
        <v>0.40686590694207658</v>
      </c>
      <c r="X57" s="99"/>
      <c r="Y57" s="99">
        <f t="shared" ref="Y57" si="94">IFERROR(E57/E56-1, "n/a")</f>
        <v>0.311042678619595</v>
      </c>
      <c r="Z57" s="99">
        <f t="shared" ref="Z57" si="95">IFERROR(F57/F56-1, "n/a")</f>
        <v>2.5312491767798484E-2</v>
      </c>
      <c r="AA57" s="99"/>
      <c r="AB57" s="99">
        <f t="shared" ref="AB57" si="96">IFERROR(H57/H56-1, "n/a")</f>
        <v>0.24115337707595663</v>
      </c>
      <c r="AC57" s="99">
        <f t="shared" ref="AC57" si="97">IFERROR(I57/I56-1, "n/a")</f>
        <v>0.22423400162252394</v>
      </c>
      <c r="AD57" s="99">
        <f t="shared" ref="AD57" si="98">IFERROR(J57/J56-1, "n/a")</f>
        <v>0.23998971144210746</v>
      </c>
    </row>
    <row r="62" spans="1:30" x14ac:dyDescent="0.2">
      <c r="A62" s="50"/>
    </row>
    <row r="63" spans="1:30" x14ac:dyDescent="0.2">
      <c r="A63" s="50"/>
    </row>
    <row r="64" spans="1:30" x14ac:dyDescent="0.2">
      <c r="A64" s="50"/>
    </row>
  </sheetData>
  <mergeCells count="11">
    <mergeCell ref="R18:T18"/>
    <mergeCell ref="L17:T17"/>
    <mergeCell ref="V17:AD17"/>
    <mergeCell ref="V18:W18"/>
    <mergeCell ref="Y18:Z18"/>
    <mergeCell ref="AB18:AD18"/>
    <mergeCell ref="B18:C18"/>
    <mergeCell ref="E18:F18"/>
    <mergeCell ref="H18:J18"/>
    <mergeCell ref="L18:M18"/>
    <mergeCell ref="O18:P18"/>
  </mergeCells>
  <phoneticPr fontId="8" type="noConversion"/>
  <pageMargins left="0.75" right="0.75" top="1.25" bottom="1" header="0.5" footer="0.5"/>
  <pageSetup scale="81" orientation="portrait" horizontalDpi="300" verticalDpi="300"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4AABE-6EBD-4150-B303-49C61C76A50E}">
  <dimension ref="A1:AS72"/>
  <sheetViews>
    <sheetView tabSelected="1" topLeftCell="F1" zoomScaleNormal="100" workbookViewId="0">
      <pane ySplit="10" topLeftCell="A20" activePane="bottomLeft" state="frozen"/>
      <selection pane="bottomLeft" activeCell="AB24" sqref="AB24"/>
    </sheetView>
  </sheetViews>
  <sheetFormatPr defaultColWidth="9.140625" defaultRowHeight="12" x14ac:dyDescent="0.2"/>
  <cols>
    <col min="1" max="1" width="9.7109375" style="5" customWidth="1"/>
    <col min="2" max="7" width="8.7109375" style="5" customWidth="1"/>
    <col min="8" max="8" width="2.7109375" style="5" customWidth="1"/>
    <col min="9" max="15" width="8.7109375" style="5" customWidth="1"/>
    <col min="16" max="16" width="2.7109375" style="5" customWidth="1"/>
    <col min="17" max="17" width="9.7109375" style="114" customWidth="1"/>
    <col min="18" max="18" width="9.42578125" style="114" customWidth="1"/>
    <col min="19" max="21" width="7.5703125" style="114" customWidth="1"/>
    <col min="22" max="22" width="8.140625" style="114" customWidth="1"/>
    <col min="23" max="23" width="2.7109375" style="114" customWidth="1"/>
    <col min="24" max="24" width="7" style="114" customWidth="1"/>
    <col min="25" max="26" width="6.7109375" style="114" customWidth="1"/>
    <col min="27" max="28" width="6" style="114" customWidth="1"/>
    <col min="29" max="29" width="5.28515625" style="114" customWidth="1"/>
    <col min="30" max="30" width="6" style="114" customWidth="1"/>
    <col min="31" max="31" width="2.7109375" style="114" customWidth="1"/>
    <col min="32" max="32" width="7.140625" style="114" customWidth="1"/>
    <col min="33" max="33" width="10" style="114" customWidth="1"/>
    <col min="34" max="37" width="8.7109375" style="114" customWidth="1"/>
    <col min="38" max="38" width="2.7109375" style="114" customWidth="1"/>
    <col min="39" max="39" width="7.85546875" style="114" customWidth="1"/>
    <col min="40" max="40" width="7.42578125" style="114" customWidth="1"/>
    <col min="41" max="41" width="8.28515625" style="114" customWidth="1"/>
    <col min="42" max="42" width="7" style="114" customWidth="1"/>
    <col min="43" max="43" width="6.140625" style="114" customWidth="1"/>
    <col min="44" max="44" width="6.28515625" style="114" customWidth="1"/>
    <col min="45" max="45" width="5.7109375" style="114" customWidth="1"/>
    <col min="46" max="16384" width="9.140625" style="5"/>
  </cols>
  <sheetData>
    <row r="1" spans="1:45" s="3" customFormat="1" ht="12.75" x14ac:dyDescent="0.2">
      <c r="A1" s="21" t="s">
        <v>67</v>
      </c>
      <c r="B1" s="21" t="s">
        <v>79</v>
      </c>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row>
    <row r="2" spans="1:45" s="3" customFormat="1" ht="12.75" x14ac:dyDescent="0.2">
      <c r="A2" s="21" t="s">
        <v>68</v>
      </c>
      <c r="B2" s="21" t="s">
        <v>69</v>
      </c>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row>
    <row r="3" spans="1:45" s="3" customFormat="1" ht="12.75" x14ac:dyDescent="0.2">
      <c r="A3" s="21" t="s">
        <v>70</v>
      </c>
      <c r="B3" s="21" t="s">
        <v>71</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1:45" s="2" customFormat="1" ht="11.25" x14ac:dyDescent="0.2">
      <c r="A4" s="2" t="s">
        <v>91</v>
      </c>
      <c r="B4" s="32" t="s">
        <v>122</v>
      </c>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row>
    <row r="5" spans="1:45" s="2" customFormat="1" ht="11.25" x14ac:dyDescent="0.2">
      <c r="A5" s="2" t="s">
        <v>92</v>
      </c>
      <c r="B5" s="2" t="s">
        <v>153</v>
      </c>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row>
    <row r="6" spans="1:45" s="2" customFormat="1" ht="11.25" x14ac:dyDescent="0.2">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row>
    <row r="7" spans="1:45" x14ac:dyDescent="0.2">
      <c r="B7" s="31"/>
    </row>
    <row r="8" spans="1:45" x14ac:dyDescent="0.2">
      <c r="Q8" s="133" t="s">
        <v>105</v>
      </c>
      <c r="R8" s="133"/>
      <c r="S8" s="133"/>
      <c r="T8" s="133"/>
      <c r="U8" s="133"/>
      <c r="V8" s="133"/>
      <c r="W8" s="133"/>
      <c r="X8" s="133"/>
      <c r="Y8" s="133"/>
      <c r="Z8" s="133"/>
      <c r="AA8" s="133"/>
      <c r="AB8" s="133"/>
      <c r="AC8" s="133"/>
      <c r="AD8" s="133"/>
      <c r="AF8" s="133" t="s">
        <v>113</v>
      </c>
      <c r="AG8" s="133"/>
      <c r="AH8" s="133"/>
      <c r="AI8" s="133"/>
      <c r="AJ8" s="133"/>
      <c r="AK8" s="133"/>
      <c r="AL8" s="133"/>
      <c r="AM8" s="133"/>
      <c r="AN8" s="133"/>
      <c r="AO8" s="133"/>
      <c r="AP8" s="133"/>
      <c r="AQ8" s="133"/>
      <c r="AR8" s="133"/>
      <c r="AS8" s="133"/>
    </row>
    <row r="9" spans="1:45" x14ac:dyDescent="0.2">
      <c r="B9" s="140" t="s">
        <v>124</v>
      </c>
      <c r="C9" s="140"/>
      <c r="D9" s="140"/>
      <c r="E9" s="140"/>
      <c r="F9" s="140"/>
      <c r="G9" s="140"/>
      <c r="I9" s="140" t="s">
        <v>125</v>
      </c>
      <c r="J9" s="140"/>
      <c r="K9" s="140"/>
      <c r="L9" s="140"/>
      <c r="M9" s="140"/>
      <c r="N9" s="140"/>
      <c r="O9" s="140"/>
      <c r="Q9" s="141" t="s">
        <v>124</v>
      </c>
      <c r="R9" s="141"/>
      <c r="S9" s="141"/>
      <c r="T9" s="141"/>
      <c r="U9" s="141"/>
      <c r="V9" s="141"/>
      <c r="X9" s="141" t="s">
        <v>125</v>
      </c>
      <c r="Y9" s="141"/>
      <c r="Z9" s="141"/>
      <c r="AA9" s="141"/>
      <c r="AB9" s="141"/>
      <c r="AC9" s="141"/>
      <c r="AD9" s="141"/>
      <c r="AF9" s="141" t="s">
        <v>124</v>
      </c>
      <c r="AG9" s="141"/>
      <c r="AH9" s="141"/>
      <c r="AI9" s="141"/>
      <c r="AJ9" s="141"/>
      <c r="AK9" s="141"/>
      <c r="AM9" s="141" t="s">
        <v>125</v>
      </c>
      <c r="AN9" s="141"/>
      <c r="AO9" s="141"/>
      <c r="AP9" s="141"/>
      <c r="AQ9" s="141"/>
      <c r="AR9" s="141"/>
      <c r="AS9" s="141"/>
    </row>
    <row r="10" spans="1:45" ht="51.75" customHeight="1" x14ac:dyDescent="0.2">
      <c r="A10" s="36" t="s">
        <v>57</v>
      </c>
      <c r="B10" s="34" t="s">
        <v>11</v>
      </c>
      <c r="C10" s="34" t="s">
        <v>58</v>
      </c>
      <c r="D10" s="34" t="s">
        <v>59</v>
      </c>
      <c r="E10" s="34" t="s">
        <v>129</v>
      </c>
      <c r="F10" s="34" t="s">
        <v>130</v>
      </c>
      <c r="G10" s="34" t="s">
        <v>60</v>
      </c>
      <c r="I10" s="34" t="s">
        <v>61</v>
      </c>
      <c r="J10" s="34" t="s">
        <v>62</v>
      </c>
      <c r="K10" s="34" t="s">
        <v>133</v>
      </c>
      <c r="L10" s="34" t="s">
        <v>134</v>
      </c>
      <c r="M10" s="34" t="s">
        <v>0</v>
      </c>
      <c r="N10" s="34" t="s">
        <v>65</v>
      </c>
      <c r="O10" s="34" t="s">
        <v>66</v>
      </c>
      <c r="Q10" s="115" t="s">
        <v>11</v>
      </c>
      <c r="R10" s="115" t="s">
        <v>58</v>
      </c>
      <c r="S10" s="115" t="s">
        <v>59</v>
      </c>
      <c r="T10" s="115" t="s">
        <v>129</v>
      </c>
      <c r="U10" s="115" t="s">
        <v>130</v>
      </c>
      <c r="V10" s="115" t="s">
        <v>60</v>
      </c>
      <c r="X10" s="115" t="s">
        <v>61</v>
      </c>
      <c r="Y10" s="115" t="s">
        <v>62</v>
      </c>
      <c r="Z10" s="115" t="s">
        <v>63</v>
      </c>
      <c r="AA10" s="115" t="s">
        <v>64</v>
      </c>
      <c r="AB10" s="115" t="s">
        <v>0</v>
      </c>
      <c r="AC10" s="115" t="s">
        <v>65</v>
      </c>
      <c r="AD10" s="115" t="s">
        <v>66</v>
      </c>
      <c r="AF10" s="115" t="s">
        <v>11</v>
      </c>
      <c r="AG10" s="115" t="s">
        <v>58</v>
      </c>
      <c r="AH10" s="115" t="s">
        <v>59</v>
      </c>
      <c r="AI10" s="115" t="s">
        <v>129</v>
      </c>
      <c r="AJ10" s="115" t="s">
        <v>130</v>
      </c>
      <c r="AK10" s="115" t="s">
        <v>60</v>
      </c>
      <c r="AM10" s="115" t="s">
        <v>61</v>
      </c>
      <c r="AN10" s="115" t="s">
        <v>62</v>
      </c>
      <c r="AO10" s="115" t="s">
        <v>63</v>
      </c>
      <c r="AP10" s="115" t="s">
        <v>64</v>
      </c>
      <c r="AQ10" s="115" t="s">
        <v>0</v>
      </c>
      <c r="AR10" s="115" t="s">
        <v>65</v>
      </c>
      <c r="AS10" s="115" t="s">
        <v>66</v>
      </c>
    </row>
    <row r="11" spans="1:45" s="35" customFormat="1" x14ac:dyDescent="0.2">
      <c r="A11" s="39">
        <v>2015</v>
      </c>
      <c r="B11" s="79">
        <v>1640.2189127999998</v>
      </c>
      <c r="C11" s="79">
        <v>11244.748250799999</v>
      </c>
      <c r="D11" s="79">
        <v>180915.47993400003</v>
      </c>
      <c r="E11" s="79">
        <v>0</v>
      </c>
      <c r="F11" s="79">
        <v>0</v>
      </c>
      <c r="G11" s="79">
        <v>193800.44709759991</v>
      </c>
      <c r="H11" s="55"/>
      <c r="I11" s="79">
        <v>756.96413920000066</v>
      </c>
      <c r="J11" s="79">
        <v>990.51773959999969</v>
      </c>
      <c r="K11" s="79">
        <v>237.76821000000015</v>
      </c>
      <c r="L11" s="79">
        <v>1106.4288216000002</v>
      </c>
      <c r="M11" s="79">
        <v>3091.6789104000004</v>
      </c>
      <c r="N11" s="79">
        <v>1022.7267852000001</v>
      </c>
      <c r="O11" s="79">
        <v>2068.9521252000004</v>
      </c>
      <c r="P11" s="67"/>
      <c r="Q11" s="99" t="str">
        <f>IFERROR(B11/#REF!-1, "n/a")</f>
        <v>n/a</v>
      </c>
      <c r="R11" s="99" t="str">
        <f>IFERROR(C11/#REF!-1, "n/a")</f>
        <v>n/a</v>
      </c>
      <c r="S11" s="99" t="str">
        <f>IFERROR(D11/#REF!-1, "n/a")</f>
        <v>n/a</v>
      </c>
      <c r="T11" s="99" t="str">
        <f>IFERROR(E11/#REF!-1, "n/a")</f>
        <v>n/a</v>
      </c>
      <c r="U11" s="99" t="str">
        <f>IFERROR(F11/#REF!-1, "n/a")</f>
        <v>n/a</v>
      </c>
      <c r="V11" s="99" t="str">
        <f>IFERROR(G11/#REF!-1, "n/a")</f>
        <v>n/a</v>
      </c>
      <c r="W11" s="99"/>
      <c r="X11" s="99" t="str">
        <f>IFERROR(I11/#REF!-1, "n/a")</f>
        <v>n/a</v>
      </c>
      <c r="Y11" s="99" t="str">
        <f>IFERROR(J11/#REF!-1, "n/a")</f>
        <v>n/a</v>
      </c>
      <c r="Z11" s="99" t="str">
        <f>IFERROR(K11/#REF!-1, "n/a")</f>
        <v>n/a</v>
      </c>
      <c r="AA11" s="99" t="str">
        <f>IFERROR(L11/#REF!-1, "n/a")</f>
        <v>n/a</v>
      </c>
      <c r="AB11" s="99" t="str">
        <f>IFERROR(M11/#REF!-1, "n/a")</f>
        <v>n/a</v>
      </c>
      <c r="AC11" s="99" t="str">
        <f>IFERROR(N11/#REF!-1, "n/a")</f>
        <v>n/a</v>
      </c>
      <c r="AD11" s="99" t="str">
        <f>IFERROR(O11/#REF!-1, "n/a")</f>
        <v>n/a</v>
      </c>
      <c r="AE11" s="99"/>
      <c r="AF11" s="99" t="s">
        <v>106</v>
      </c>
      <c r="AG11" s="99" t="s">
        <v>106</v>
      </c>
      <c r="AH11" s="99" t="s">
        <v>106</v>
      </c>
      <c r="AI11" s="99" t="s">
        <v>106</v>
      </c>
      <c r="AJ11" s="99" t="s">
        <v>106</v>
      </c>
      <c r="AK11" s="99" t="s">
        <v>106</v>
      </c>
      <c r="AL11" s="99"/>
      <c r="AM11" s="99" t="s">
        <v>106</v>
      </c>
      <c r="AN11" s="99" t="s">
        <v>106</v>
      </c>
      <c r="AO11" s="99" t="s">
        <v>106</v>
      </c>
      <c r="AP11" s="99" t="s">
        <v>106</v>
      </c>
      <c r="AQ11" s="99" t="s">
        <v>106</v>
      </c>
      <c r="AR11" s="99" t="s">
        <v>106</v>
      </c>
      <c r="AS11" s="99" t="s">
        <v>106</v>
      </c>
    </row>
    <row r="12" spans="1:45" s="35" customFormat="1" x14ac:dyDescent="0.2">
      <c r="A12" s="39">
        <v>2016</v>
      </c>
      <c r="B12" s="79">
        <v>1852.2597584000005</v>
      </c>
      <c r="C12" s="79">
        <v>13622.734838799997</v>
      </c>
      <c r="D12" s="79">
        <v>195684.61314120019</v>
      </c>
      <c r="E12" s="79">
        <v>0</v>
      </c>
      <c r="F12" s="79">
        <v>0</v>
      </c>
      <c r="G12" s="79">
        <v>211159.60773839999</v>
      </c>
      <c r="H12" s="55"/>
      <c r="I12" s="79">
        <v>669.68839520000017</v>
      </c>
      <c r="J12" s="79">
        <v>946.83619480000016</v>
      </c>
      <c r="K12" s="79">
        <v>186.12964719999997</v>
      </c>
      <c r="L12" s="79">
        <v>1004.6795704</v>
      </c>
      <c r="M12" s="79">
        <v>2807.3338076000023</v>
      </c>
      <c r="N12" s="79">
        <v>1023.4627047999995</v>
      </c>
      <c r="O12" s="79">
        <v>1783.8711027999984</v>
      </c>
      <c r="P12" s="67"/>
      <c r="Q12" s="99">
        <f t="shared" ref="Q12:V21" si="0">IFERROR(B12/B11-1, "n/a")</f>
        <v>0.12927594234237194</v>
      </c>
      <c r="R12" s="99">
        <f t="shared" si="0"/>
        <v>0.21147530695770067</v>
      </c>
      <c r="S12" s="99">
        <f t="shared" si="0"/>
        <v>8.1635541704823122E-2</v>
      </c>
      <c r="T12" s="99" t="str">
        <f t="shared" si="0"/>
        <v>n/a</v>
      </c>
      <c r="U12" s="99" t="str">
        <f t="shared" si="0"/>
        <v>n/a</v>
      </c>
      <c r="V12" s="99">
        <f t="shared" si="0"/>
        <v>8.9572345682246146E-2</v>
      </c>
      <c r="W12" s="99"/>
      <c r="X12" s="99">
        <f t="shared" ref="X12:AD21" si="1">IFERROR(I12/I11-1, "n/a")</f>
        <v>-0.11529706558125474</v>
      </c>
      <c r="Y12" s="99">
        <f t="shared" si="1"/>
        <v>-4.4099709731235559E-2</v>
      </c>
      <c r="Z12" s="99">
        <f t="shared" si="1"/>
        <v>-0.2171802647628972</v>
      </c>
      <c r="AA12" s="99">
        <f t="shared" si="1"/>
        <v>-9.1961858922710693E-2</v>
      </c>
      <c r="AB12" s="99">
        <f t="shared" si="1"/>
        <v>-9.1971097594740092E-2</v>
      </c>
      <c r="AC12" s="99">
        <f t="shared" si="1"/>
        <v>7.1956617412283208E-4</v>
      </c>
      <c r="AD12" s="99">
        <f t="shared" si="1"/>
        <v>-0.13779005271687661</v>
      </c>
      <c r="AE12" s="99"/>
      <c r="AF12" s="99" t="s">
        <v>106</v>
      </c>
      <c r="AG12" s="99" t="s">
        <v>106</v>
      </c>
      <c r="AH12" s="99" t="s">
        <v>106</v>
      </c>
      <c r="AI12" s="99" t="s">
        <v>106</v>
      </c>
      <c r="AJ12" s="99" t="s">
        <v>106</v>
      </c>
      <c r="AK12" s="99" t="s">
        <v>106</v>
      </c>
      <c r="AL12" s="99"/>
      <c r="AM12" s="99" t="s">
        <v>106</v>
      </c>
      <c r="AN12" s="99" t="s">
        <v>106</v>
      </c>
      <c r="AO12" s="99" t="s">
        <v>106</v>
      </c>
      <c r="AP12" s="99" t="s">
        <v>106</v>
      </c>
      <c r="AQ12" s="99" t="s">
        <v>106</v>
      </c>
      <c r="AR12" s="99" t="s">
        <v>106</v>
      </c>
      <c r="AS12" s="99" t="s">
        <v>106</v>
      </c>
    </row>
    <row r="13" spans="1:45" s="35" customFormat="1" x14ac:dyDescent="0.2">
      <c r="A13" s="39">
        <v>2017</v>
      </c>
      <c r="B13" s="79">
        <v>1650.3361511999997</v>
      </c>
      <c r="C13" s="79">
        <v>13441.417981600003</v>
      </c>
      <c r="D13" s="79">
        <v>194289.62513599996</v>
      </c>
      <c r="E13" s="79">
        <v>98.564341600000006</v>
      </c>
      <c r="F13" s="79">
        <v>89.8744552</v>
      </c>
      <c r="G13" s="79">
        <v>209569.81806560006</v>
      </c>
      <c r="H13" s="55"/>
      <c r="I13" s="79">
        <v>590.77111839999975</v>
      </c>
      <c r="J13" s="79">
        <v>815.51019279999934</v>
      </c>
      <c r="K13" s="79">
        <v>161.38595720000006</v>
      </c>
      <c r="L13" s="79">
        <v>739.48465719999967</v>
      </c>
      <c r="M13" s="79">
        <v>2307.1519256000001</v>
      </c>
      <c r="N13" s="79">
        <v>910.56088399999953</v>
      </c>
      <c r="O13" s="79">
        <v>1396.5910415999992</v>
      </c>
      <c r="P13" s="67"/>
      <c r="Q13" s="99">
        <f t="shared" si="0"/>
        <v>-0.10901473526284688</v>
      </c>
      <c r="R13" s="99">
        <f t="shared" si="0"/>
        <v>-1.330987201509426E-2</v>
      </c>
      <c r="S13" s="99">
        <f t="shared" si="0"/>
        <v>-7.1287567418172326E-3</v>
      </c>
      <c r="T13" s="99" t="str">
        <f t="shared" si="0"/>
        <v>n/a</v>
      </c>
      <c r="U13" s="99" t="str">
        <f t="shared" si="0"/>
        <v>n/a</v>
      </c>
      <c r="V13" s="99">
        <f t="shared" si="0"/>
        <v>-7.5288531259704028E-3</v>
      </c>
      <c r="W13" s="99"/>
      <c r="X13" s="99">
        <f t="shared" si="1"/>
        <v>-0.11784178636757181</v>
      </c>
      <c r="Y13" s="99">
        <f t="shared" si="1"/>
        <v>-0.13869981177445456</v>
      </c>
      <c r="Z13" s="99">
        <f t="shared" si="1"/>
        <v>-0.13293792994413367</v>
      </c>
      <c r="AA13" s="99">
        <f t="shared" si="1"/>
        <v>-0.26395969522343965</v>
      </c>
      <c r="AB13" s="99">
        <f t="shared" si="1"/>
        <v>-0.17816972126574759</v>
      </c>
      <c r="AC13" s="99">
        <f t="shared" si="1"/>
        <v>-0.11031356616171251</v>
      </c>
      <c r="AD13" s="99">
        <f t="shared" si="1"/>
        <v>-0.21710092202968978</v>
      </c>
      <c r="AE13" s="99"/>
      <c r="AF13" s="99" t="s">
        <v>106</v>
      </c>
      <c r="AG13" s="99" t="s">
        <v>106</v>
      </c>
      <c r="AH13" s="99" t="s">
        <v>106</v>
      </c>
      <c r="AI13" s="99" t="s">
        <v>106</v>
      </c>
      <c r="AJ13" s="99" t="s">
        <v>106</v>
      </c>
      <c r="AK13" s="99" t="s">
        <v>106</v>
      </c>
      <c r="AL13" s="99"/>
      <c r="AM13" s="99" t="s">
        <v>106</v>
      </c>
      <c r="AN13" s="99" t="s">
        <v>106</v>
      </c>
      <c r="AO13" s="99" t="s">
        <v>106</v>
      </c>
      <c r="AP13" s="99" t="s">
        <v>106</v>
      </c>
      <c r="AQ13" s="99" t="s">
        <v>106</v>
      </c>
      <c r="AR13" s="99" t="s">
        <v>106</v>
      </c>
      <c r="AS13" s="99" t="s">
        <v>106</v>
      </c>
    </row>
    <row r="14" spans="1:45" s="35" customFormat="1" x14ac:dyDescent="0.2">
      <c r="A14" s="39">
        <v>2018</v>
      </c>
      <c r="B14" s="79">
        <v>1492.4515538152609</v>
      </c>
      <c r="C14" s="79">
        <v>12942.264183935737</v>
      </c>
      <c r="D14" s="79">
        <v>205451.62240843376</v>
      </c>
      <c r="E14" s="79">
        <v>434.21168674698816</v>
      </c>
      <c r="F14" s="79">
        <v>397.0037562248998</v>
      </c>
      <c r="G14" s="79">
        <v>220717.55358915668</v>
      </c>
      <c r="H14" s="55"/>
      <c r="I14" s="79">
        <v>263.41791325301216</v>
      </c>
      <c r="J14" s="79">
        <v>623.47669638554214</v>
      </c>
      <c r="K14" s="79">
        <v>138.66455301204826</v>
      </c>
      <c r="L14" s="79">
        <v>594.21532891566278</v>
      </c>
      <c r="M14" s="79">
        <v>1619.7744915662659</v>
      </c>
      <c r="N14" s="79">
        <v>794.01755341365515</v>
      </c>
      <c r="O14" s="79">
        <v>825.75693815260979</v>
      </c>
      <c r="P14" s="67"/>
      <c r="Q14" s="99">
        <f t="shared" si="0"/>
        <v>-9.5668144498887053E-2</v>
      </c>
      <c r="R14" s="99">
        <f t="shared" si="0"/>
        <v>-3.713550150345446E-2</v>
      </c>
      <c r="S14" s="99">
        <f t="shared" si="0"/>
        <v>5.7450300110572394E-2</v>
      </c>
      <c r="T14" s="99">
        <f t="shared" si="0"/>
        <v>3.4053628289745319</v>
      </c>
      <c r="U14" s="99">
        <f t="shared" si="0"/>
        <v>3.4173147457910797</v>
      </c>
      <c r="V14" s="99">
        <f t="shared" si="0"/>
        <v>5.3193420820106585E-2</v>
      </c>
      <c r="W14" s="99"/>
      <c r="X14" s="99">
        <f t="shared" si="1"/>
        <v>-0.55411172779327211</v>
      </c>
      <c r="Y14" s="99">
        <f t="shared" si="1"/>
        <v>-0.23547651287487059</v>
      </c>
      <c r="Z14" s="99">
        <f t="shared" si="1"/>
        <v>-0.14078922715558173</v>
      </c>
      <c r="AA14" s="99">
        <f t="shared" si="1"/>
        <v>-0.19644671038123729</v>
      </c>
      <c r="AB14" s="99">
        <f t="shared" si="1"/>
        <v>-0.29793332047475563</v>
      </c>
      <c r="AC14" s="99">
        <f t="shared" si="1"/>
        <v>-0.12799070620558795</v>
      </c>
      <c r="AD14" s="99">
        <f t="shared" si="1"/>
        <v>-0.40873390022136724</v>
      </c>
      <c r="AE14" s="99"/>
      <c r="AF14" s="99" t="s">
        <v>106</v>
      </c>
      <c r="AG14" s="99" t="s">
        <v>106</v>
      </c>
      <c r="AH14" s="99" t="s">
        <v>106</v>
      </c>
      <c r="AI14" s="99" t="s">
        <v>106</v>
      </c>
      <c r="AJ14" s="99" t="s">
        <v>106</v>
      </c>
      <c r="AK14" s="99" t="s">
        <v>106</v>
      </c>
      <c r="AL14" s="99"/>
      <c r="AM14" s="99" t="s">
        <v>106</v>
      </c>
      <c r="AN14" s="99" t="s">
        <v>106</v>
      </c>
      <c r="AO14" s="99" t="s">
        <v>106</v>
      </c>
      <c r="AP14" s="99" t="s">
        <v>106</v>
      </c>
      <c r="AQ14" s="99" t="s">
        <v>106</v>
      </c>
      <c r="AR14" s="99" t="s">
        <v>106</v>
      </c>
      <c r="AS14" s="99" t="s">
        <v>106</v>
      </c>
    </row>
    <row r="15" spans="1:45" s="35" customFormat="1" x14ac:dyDescent="0.2">
      <c r="A15" s="39">
        <v>2019</v>
      </c>
      <c r="B15" s="79">
        <v>1709.6805112</v>
      </c>
      <c r="C15" s="79">
        <v>17358.781085199986</v>
      </c>
      <c r="D15" s="79">
        <v>230559.09747839996</v>
      </c>
      <c r="E15" s="79">
        <v>730.50245639999991</v>
      </c>
      <c r="F15" s="79">
        <v>597.81312599999978</v>
      </c>
      <c r="G15" s="79">
        <v>250955.87465719995</v>
      </c>
      <c r="H15" s="55"/>
      <c r="I15" s="79">
        <v>288.15249639999996</v>
      </c>
      <c r="J15" s="79">
        <v>600.73305200000004</v>
      </c>
      <c r="K15" s="79">
        <v>60.894101200000009</v>
      </c>
      <c r="L15" s="79">
        <v>492.52715399999983</v>
      </c>
      <c r="M15" s="79">
        <v>1442.3068035999997</v>
      </c>
      <c r="N15" s="79">
        <v>844.85240679999993</v>
      </c>
      <c r="O15" s="79">
        <v>597.45439680000061</v>
      </c>
      <c r="P15" s="67"/>
      <c r="Q15" s="99">
        <f t="shared" si="0"/>
        <v>0.14555176469843945</v>
      </c>
      <c r="R15" s="99">
        <f t="shared" si="0"/>
        <v>0.3412476239471407</v>
      </c>
      <c r="S15" s="99">
        <f t="shared" si="0"/>
        <v>0.12220626333168116</v>
      </c>
      <c r="T15" s="99">
        <f t="shared" si="0"/>
        <v>0.68236479739353051</v>
      </c>
      <c r="U15" s="99">
        <f t="shared" si="0"/>
        <v>0.50581226657549028</v>
      </c>
      <c r="V15" s="99">
        <f t="shared" si="0"/>
        <v>0.13700007351625887</v>
      </c>
      <c r="W15" s="99"/>
      <c r="X15" s="99">
        <f t="shared" si="1"/>
        <v>9.389863749786187E-2</v>
      </c>
      <c r="Y15" s="99">
        <f t="shared" si="1"/>
        <v>-3.6478740131576592E-2</v>
      </c>
      <c r="Z15" s="99">
        <f t="shared" si="1"/>
        <v>-0.56085315333105323</v>
      </c>
      <c r="AA15" s="99">
        <f t="shared" si="1"/>
        <v>-0.17113017784516893</v>
      </c>
      <c r="AB15" s="99">
        <f t="shared" si="1"/>
        <v>-0.1095632070330117</v>
      </c>
      <c r="AC15" s="99">
        <f t="shared" si="1"/>
        <v>6.4022329440696302E-2</v>
      </c>
      <c r="AD15" s="99">
        <f t="shared" si="1"/>
        <v>-0.27647668557695626</v>
      </c>
      <c r="AE15" s="99"/>
      <c r="AF15" s="99" t="s">
        <v>106</v>
      </c>
      <c r="AG15" s="99" t="s">
        <v>106</v>
      </c>
      <c r="AH15" s="99" t="s">
        <v>106</v>
      </c>
      <c r="AI15" s="99" t="s">
        <v>106</v>
      </c>
      <c r="AJ15" s="99" t="s">
        <v>106</v>
      </c>
      <c r="AK15" s="99" t="s">
        <v>106</v>
      </c>
      <c r="AL15" s="99"/>
      <c r="AM15" s="99" t="s">
        <v>106</v>
      </c>
      <c r="AN15" s="99" t="s">
        <v>106</v>
      </c>
      <c r="AO15" s="99" t="s">
        <v>106</v>
      </c>
      <c r="AP15" s="99" t="s">
        <v>106</v>
      </c>
      <c r="AQ15" s="99" t="s">
        <v>106</v>
      </c>
      <c r="AR15" s="99" t="s">
        <v>106</v>
      </c>
      <c r="AS15" s="99" t="s">
        <v>106</v>
      </c>
    </row>
    <row r="16" spans="1:45" s="35" customFormat="1" x14ac:dyDescent="0.2">
      <c r="A16" s="39">
        <v>2020</v>
      </c>
      <c r="B16" s="79">
        <v>1851.6706139442229</v>
      </c>
      <c r="C16" s="79">
        <v>25934.024942629465</v>
      </c>
      <c r="D16" s="79">
        <v>264351.98389003973</v>
      </c>
      <c r="E16" s="79">
        <v>795.1640517928289</v>
      </c>
      <c r="F16" s="79">
        <v>509.81323904382418</v>
      </c>
      <c r="G16" s="79">
        <v>293442.65673745034</v>
      </c>
      <c r="H16" s="55"/>
      <c r="I16" s="79">
        <v>272.8095262948209</v>
      </c>
      <c r="J16" s="79">
        <v>846.96529003984062</v>
      </c>
      <c r="K16" s="79">
        <v>87.513927490039833</v>
      </c>
      <c r="L16" s="79">
        <v>689.45353466135464</v>
      </c>
      <c r="M16" s="79">
        <v>1896.7422784860571</v>
      </c>
      <c r="N16" s="79">
        <v>1117.216225896414</v>
      </c>
      <c r="O16" s="79">
        <v>779.52605258964093</v>
      </c>
      <c r="P16" s="67"/>
      <c r="Q16" s="99">
        <f t="shared" si="0"/>
        <v>8.3050664620702763E-2</v>
      </c>
      <c r="R16" s="99">
        <f t="shared" si="0"/>
        <v>0.49400034572362284</v>
      </c>
      <c r="S16" s="99">
        <f t="shared" si="0"/>
        <v>0.1465693038410929</v>
      </c>
      <c r="T16" s="99">
        <f t="shared" si="0"/>
        <v>8.8516602273302158E-2</v>
      </c>
      <c r="U16" s="99">
        <f t="shared" si="0"/>
        <v>-0.14720300229101302</v>
      </c>
      <c r="V16" s="99">
        <f t="shared" si="0"/>
        <v>0.16929981072683153</v>
      </c>
      <c r="W16" s="99"/>
      <c r="X16" s="99">
        <f t="shared" si="1"/>
        <v>-5.3246007918948068E-2</v>
      </c>
      <c r="Y16" s="99">
        <f t="shared" si="1"/>
        <v>0.40988628346662126</v>
      </c>
      <c r="Z16" s="99">
        <f t="shared" si="1"/>
        <v>0.43714950652789697</v>
      </c>
      <c r="AA16" s="99">
        <f t="shared" si="1"/>
        <v>0.39982847455625747</v>
      </c>
      <c r="AB16" s="99">
        <f t="shared" si="1"/>
        <v>0.31507545672792081</v>
      </c>
      <c r="AC16" s="99">
        <f t="shared" si="1"/>
        <v>0.32238035531913933</v>
      </c>
      <c r="AD16" s="99">
        <f t="shared" si="1"/>
        <v>0.30474569567958043</v>
      </c>
      <c r="AE16" s="99"/>
      <c r="AF16" s="99" t="s">
        <v>106</v>
      </c>
      <c r="AG16" s="99" t="s">
        <v>106</v>
      </c>
      <c r="AH16" s="99" t="s">
        <v>106</v>
      </c>
      <c r="AI16" s="99" t="s">
        <v>106</v>
      </c>
      <c r="AJ16" s="99" t="s">
        <v>106</v>
      </c>
      <c r="AK16" s="99" t="s">
        <v>106</v>
      </c>
      <c r="AL16" s="99"/>
      <c r="AM16" s="99" t="s">
        <v>106</v>
      </c>
      <c r="AN16" s="99" t="s">
        <v>106</v>
      </c>
      <c r="AO16" s="99" t="s">
        <v>106</v>
      </c>
      <c r="AP16" s="99" t="s">
        <v>106</v>
      </c>
      <c r="AQ16" s="99" t="s">
        <v>106</v>
      </c>
      <c r="AR16" s="99" t="s">
        <v>106</v>
      </c>
      <c r="AS16" s="99" t="s">
        <v>106</v>
      </c>
    </row>
    <row r="17" spans="1:45" s="35" customFormat="1" x14ac:dyDescent="0.2">
      <c r="A17" s="39">
        <v>2021</v>
      </c>
      <c r="B17" s="79">
        <v>1284.3209564000006</v>
      </c>
      <c r="C17" s="79">
        <v>24180.378473999997</v>
      </c>
      <c r="D17" s="79">
        <v>254867.53557960017</v>
      </c>
      <c r="E17" s="79">
        <v>857.03852519999987</v>
      </c>
      <c r="F17" s="79">
        <v>358.50961400000023</v>
      </c>
      <c r="G17" s="79">
        <v>281547.78314920008</v>
      </c>
      <c r="H17" s="55"/>
      <c r="I17" s="79">
        <v>232.63740679999998</v>
      </c>
      <c r="J17" s="79">
        <v>702.83954120000021</v>
      </c>
      <c r="K17" s="79">
        <v>51.623915599999982</v>
      </c>
      <c r="L17" s="79">
        <v>403.56515119999989</v>
      </c>
      <c r="M17" s="79">
        <v>1390.6660147999999</v>
      </c>
      <c r="N17" s="79">
        <v>823.08130359999996</v>
      </c>
      <c r="O17" s="79">
        <v>567.58471120000024</v>
      </c>
      <c r="P17" s="67"/>
      <c r="Q17" s="99">
        <f t="shared" si="0"/>
        <v>-0.30639880185586421</v>
      </c>
      <c r="R17" s="99">
        <f t="shared" si="0"/>
        <v>-6.7619525797049884E-2</v>
      </c>
      <c r="S17" s="99">
        <f t="shared" si="0"/>
        <v>-3.5878105285507278E-2</v>
      </c>
      <c r="T17" s="99">
        <f t="shared" si="0"/>
        <v>7.7813469142203662E-2</v>
      </c>
      <c r="U17" s="99">
        <f t="shared" si="0"/>
        <v>-0.29678245572359041</v>
      </c>
      <c r="V17" s="99">
        <f t="shared" si="0"/>
        <v>-4.0535598063688671E-2</v>
      </c>
      <c r="W17" s="99"/>
      <c r="X17" s="99">
        <f t="shared" si="1"/>
        <v>-0.14725336039551473</v>
      </c>
      <c r="Y17" s="99">
        <f t="shared" si="1"/>
        <v>-0.17016724361049185</v>
      </c>
      <c r="Z17" s="99">
        <f t="shared" si="1"/>
        <v>-0.41010628730066512</v>
      </c>
      <c r="AA17" s="99">
        <f t="shared" si="1"/>
        <v>-0.41465939195130419</v>
      </c>
      <c r="AB17" s="99">
        <f t="shared" si="1"/>
        <v>-0.26681340392222264</v>
      </c>
      <c r="AC17" s="99">
        <f t="shared" si="1"/>
        <v>-0.26327483926436068</v>
      </c>
      <c r="AD17" s="99">
        <f t="shared" si="1"/>
        <v>-0.27188487246264126</v>
      </c>
      <c r="AE17" s="99"/>
      <c r="AF17" s="99" t="s">
        <v>106</v>
      </c>
      <c r="AG17" s="99" t="s">
        <v>106</v>
      </c>
      <c r="AH17" s="99" t="s">
        <v>106</v>
      </c>
      <c r="AI17" s="99" t="s">
        <v>106</v>
      </c>
      <c r="AJ17" s="99" t="s">
        <v>106</v>
      </c>
      <c r="AK17" s="99" t="s">
        <v>106</v>
      </c>
      <c r="AL17" s="99"/>
      <c r="AM17" s="99" t="s">
        <v>106</v>
      </c>
      <c r="AN17" s="99" t="s">
        <v>106</v>
      </c>
      <c r="AO17" s="99" t="s">
        <v>106</v>
      </c>
      <c r="AP17" s="99" t="s">
        <v>106</v>
      </c>
      <c r="AQ17" s="99" t="s">
        <v>106</v>
      </c>
      <c r="AR17" s="99" t="s">
        <v>106</v>
      </c>
      <c r="AS17" s="99" t="s">
        <v>106</v>
      </c>
    </row>
    <row r="18" spans="1:45" s="35" customFormat="1" x14ac:dyDescent="0.2">
      <c r="A18" s="39">
        <v>2022</v>
      </c>
      <c r="B18" s="79">
        <v>1277.8347064257034</v>
      </c>
      <c r="C18" s="79">
        <v>15206.035254216875</v>
      </c>
      <c r="D18" s="79">
        <v>224998.36479156633</v>
      </c>
      <c r="E18" s="79">
        <v>417.72908674698783</v>
      </c>
      <c r="F18" s="79">
        <v>642.17185381526122</v>
      </c>
      <c r="G18" s="79">
        <v>242542.13569277097</v>
      </c>
      <c r="H18" s="55"/>
      <c r="I18" s="79">
        <v>159.44497228915662</v>
      </c>
      <c r="J18" s="79">
        <v>750.75327670682668</v>
      </c>
      <c r="K18" s="79">
        <v>117.84602409638555</v>
      </c>
      <c r="L18" s="79">
        <v>379.88454618473912</v>
      </c>
      <c r="M18" s="79">
        <v>1407.9288192771089</v>
      </c>
      <c r="N18" s="79">
        <v>990.41412690763082</v>
      </c>
      <c r="O18" s="79">
        <v>417.51469236947815</v>
      </c>
      <c r="P18" s="67"/>
      <c r="Q18" s="99">
        <f t="shared" si="0"/>
        <v>-5.0503341411467506E-3</v>
      </c>
      <c r="R18" s="99">
        <f t="shared" si="0"/>
        <v>-0.37114155303370477</v>
      </c>
      <c r="S18" s="99">
        <f t="shared" si="0"/>
        <v>-0.11719488211830376</v>
      </c>
      <c r="T18" s="99">
        <f t="shared" si="0"/>
        <v>-0.51259007096617282</v>
      </c>
      <c r="U18" s="99">
        <f t="shared" si="0"/>
        <v>0.7912263123165808</v>
      </c>
      <c r="V18" s="99">
        <f t="shared" si="0"/>
        <v>-0.13854006243678685</v>
      </c>
      <c r="W18" s="99"/>
      <c r="X18" s="99">
        <f t="shared" si="1"/>
        <v>-0.31462023033022979</v>
      </c>
      <c r="Y18" s="99">
        <f t="shared" si="1"/>
        <v>6.8171656115164625E-2</v>
      </c>
      <c r="Z18" s="99">
        <f t="shared" si="1"/>
        <v>1.2827796521576831</v>
      </c>
      <c r="AA18" s="99">
        <f t="shared" si="1"/>
        <v>-5.8678518065414131E-2</v>
      </c>
      <c r="AB18" s="99">
        <f t="shared" si="1"/>
        <v>1.241333597958949E-2</v>
      </c>
      <c r="AC18" s="99">
        <f t="shared" si="1"/>
        <v>0.20330047903621318</v>
      </c>
      <c r="AD18" s="99">
        <f t="shared" si="1"/>
        <v>-0.26440109444322546</v>
      </c>
      <c r="AE18" s="99"/>
      <c r="AF18" s="99" t="s">
        <v>106</v>
      </c>
      <c r="AG18" s="99" t="s">
        <v>106</v>
      </c>
      <c r="AH18" s="99" t="s">
        <v>106</v>
      </c>
      <c r="AI18" s="99" t="s">
        <v>106</v>
      </c>
      <c r="AJ18" s="99" t="s">
        <v>106</v>
      </c>
      <c r="AK18" s="99" t="s">
        <v>106</v>
      </c>
      <c r="AL18" s="99"/>
      <c r="AM18" s="99" t="s">
        <v>106</v>
      </c>
      <c r="AN18" s="99" t="s">
        <v>106</v>
      </c>
      <c r="AO18" s="99" t="s">
        <v>106</v>
      </c>
      <c r="AP18" s="99" t="s">
        <v>106</v>
      </c>
      <c r="AQ18" s="99" t="s">
        <v>106</v>
      </c>
      <c r="AR18" s="99" t="s">
        <v>106</v>
      </c>
      <c r="AS18" s="99" t="s">
        <v>106</v>
      </c>
    </row>
    <row r="19" spans="1:45" s="35" customFormat="1" x14ac:dyDescent="0.2">
      <c r="A19" s="39">
        <v>2023</v>
      </c>
      <c r="B19" s="79">
        <v>1453.2618417670687</v>
      </c>
      <c r="C19" s="79">
        <v>14950.802747791166</v>
      </c>
      <c r="D19" s="79">
        <v>238349.4956598393</v>
      </c>
      <c r="E19" s="79">
        <v>478.68346345381525</v>
      </c>
      <c r="F19" s="79">
        <v>467.93992329317274</v>
      </c>
      <c r="G19" s="79">
        <v>255700.18363614462</v>
      </c>
      <c r="H19" s="55"/>
      <c r="I19" s="79">
        <v>95.920361847389614</v>
      </c>
      <c r="J19" s="79">
        <v>651.42657791164675</v>
      </c>
      <c r="K19" s="79">
        <v>170.84004899598392</v>
      </c>
      <c r="L19" s="79">
        <v>424.07411445783129</v>
      </c>
      <c r="M19" s="79">
        <v>1342.261103212852</v>
      </c>
      <c r="N19" s="79">
        <v>878.21503333333305</v>
      </c>
      <c r="O19" s="79">
        <v>464.04606987951786</v>
      </c>
      <c r="P19" s="67"/>
      <c r="Q19" s="99">
        <f t="shared" si="0"/>
        <v>0.13728468514684611</v>
      </c>
      <c r="R19" s="99">
        <f t="shared" si="0"/>
        <v>-1.678494769732497E-2</v>
      </c>
      <c r="S19" s="99">
        <f t="shared" si="0"/>
        <v>5.9338790664728469E-2</v>
      </c>
      <c r="T19" s="99">
        <f t="shared" si="0"/>
        <v>0.14591844006243826</v>
      </c>
      <c r="U19" s="99">
        <f t="shared" si="0"/>
        <v>-0.27131667245604818</v>
      </c>
      <c r="V19" s="99">
        <f t="shared" si="0"/>
        <v>5.4250565188561639E-2</v>
      </c>
      <c r="W19" s="99"/>
      <c r="X19" s="99">
        <f t="shared" si="1"/>
        <v>-0.3984108719750904</v>
      </c>
      <c r="Y19" s="99">
        <f t="shared" si="1"/>
        <v>-0.13230271765296275</v>
      </c>
      <c r="Z19" s="99">
        <f t="shared" si="1"/>
        <v>0.4496886959568096</v>
      </c>
      <c r="AA19" s="99">
        <f t="shared" si="1"/>
        <v>0.1163236796992595</v>
      </c>
      <c r="AB19" s="99">
        <f t="shared" si="1"/>
        <v>-4.664136081678727E-2</v>
      </c>
      <c r="AC19" s="99">
        <f t="shared" si="1"/>
        <v>-0.11328502949025665</v>
      </c>
      <c r="AD19" s="99">
        <f t="shared" si="1"/>
        <v>0.11144847920432444</v>
      </c>
      <c r="AE19" s="99"/>
      <c r="AF19" s="99" t="s">
        <v>106</v>
      </c>
      <c r="AG19" s="99" t="s">
        <v>106</v>
      </c>
      <c r="AH19" s="99" t="s">
        <v>106</v>
      </c>
      <c r="AI19" s="99" t="s">
        <v>106</v>
      </c>
      <c r="AJ19" s="99" t="s">
        <v>106</v>
      </c>
      <c r="AK19" s="99" t="s">
        <v>106</v>
      </c>
      <c r="AL19" s="99"/>
      <c r="AM19" s="99" t="s">
        <v>106</v>
      </c>
      <c r="AN19" s="99" t="s">
        <v>106</v>
      </c>
      <c r="AO19" s="99" t="s">
        <v>106</v>
      </c>
      <c r="AP19" s="99" t="s">
        <v>106</v>
      </c>
      <c r="AQ19" s="99" t="s">
        <v>106</v>
      </c>
      <c r="AR19" s="99" t="s">
        <v>106</v>
      </c>
      <c r="AS19" s="99" t="s">
        <v>106</v>
      </c>
    </row>
    <row r="20" spans="1:45" s="35" customFormat="1" x14ac:dyDescent="0.2">
      <c r="A20" s="39">
        <v>2024</v>
      </c>
      <c r="B20" s="79">
        <v>2009.2691059999995</v>
      </c>
      <c r="C20" s="79">
        <v>18130.428995199993</v>
      </c>
      <c r="D20" s="79">
        <v>291083.09992920025</v>
      </c>
      <c r="E20" s="79">
        <v>561.33546120000051</v>
      </c>
      <c r="F20" s="79">
        <v>504.14112879999988</v>
      </c>
      <c r="G20" s="79">
        <v>312288.27462039993</v>
      </c>
      <c r="H20" s="55"/>
      <c r="I20" s="79">
        <v>114.607962</v>
      </c>
      <c r="J20" s="79">
        <v>744.74087919999999</v>
      </c>
      <c r="K20" s="79">
        <v>105.12690559999996</v>
      </c>
      <c r="L20" s="79">
        <v>484.92041399999994</v>
      </c>
      <c r="M20" s="79">
        <v>1449.3961607999997</v>
      </c>
      <c r="N20" s="79">
        <v>952.1324367999996</v>
      </c>
      <c r="O20" s="79">
        <v>497.26372399999963</v>
      </c>
      <c r="P20" s="67"/>
      <c r="Q20" s="99">
        <f t="shared" si="0"/>
        <v>0.3825926259488539</v>
      </c>
      <c r="R20" s="99">
        <f t="shared" si="0"/>
        <v>0.21267261036392071</v>
      </c>
      <c r="S20" s="99">
        <f t="shared" si="0"/>
        <v>0.22124487456277131</v>
      </c>
      <c r="T20" s="99">
        <f t="shared" si="0"/>
        <v>0.17266524552536544</v>
      </c>
      <c r="U20" s="99">
        <f t="shared" si="0"/>
        <v>7.7362934224670665E-2</v>
      </c>
      <c r="V20" s="99">
        <f t="shared" si="0"/>
        <v>0.22130641511301707</v>
      </c>
      <c r="W20" s="99"/>
      <c r="X20" s="99">
        <f t="shared" si="1"/>
        <v>0.19482412068401667</v>
      </c>
      <c r="Y20" s="99">
        <f t="shared" si="1"/>
        <v>0.14324607630763486</v>
      </c>
      <c r="Z20" s="99">
        <f t="shared" si="1"/>
        <v>-0.38464718186500135</v>
      </c>
      <c r="AA20" s="99">
        <f t="shared" si="1"/>
        <v>0.14348034333564352</v>
      </c>
      <c r="AB20" s="99">
        <f t="shared" si="1"/>
        <v>7.9816853316175163E-2</v>
      </c>
      <c r="AC20" s="99">
        <f t="shared" si="1"/>
        <v>8.4167772881440284E-2</v>
      </c>
      <c r="AD20" s="99">
        <f t="shared" si="1"/>
        <v>7.1582664473607505E-2</v>
      </c>
      <c r="AE20" s="99"/>
      <c r="AF20" s="99" t="s">
        <v>106</v>
      </c>
      <c r="AG20" s="99" t="s">
        <v>106</v>
      </c>
      <c r="AH20" s="99" t="s">
        <v>106</v>
      </c>
      <c r="AI20" s="99" t="s">
        <v>106</v>
      </c>
      <c r="AJ20" s="99" t="s">
        <v>106</v>
      </c>
      <c r="AK20" s="99" t="s">
        <v>106</v>
      </c>
      <c r="AL20" s="99"/>
      <c r="AM20" s="99" t="s">
        <v>106</v>
      </c>
      <c r="AN20" s="99" t="s">
        <v>106</v>
      </c>
      <c r="AO20" s="99" t="s">
        <v>106</v>
      </c>
      <c r="AP20" s="99" t="s">
        <v>106</v>
      </c>
      <c r="AQ20" s="99" t="s">
        <v>106</v>
      </c>
      <c r="AR20" s="99" t="s">
        <v>106</v>
      </c>
      <c r="AS20" s="99" t="s">
        <v>106</v>
      </c>
    </row>
    <row r="21" spans="1:45" s="35" customFormat="1" x14ac:dyDescent="0.2">
      <c r="A21" s="39">
        <v>2025</v>
      </c>
      <c r="B21" s="79">
        <v>2747.2661309236951</v>
      </c>
      <c r="C21" s="79">
        <v>19382.929337750993</v>
      </c>
      <c r="D21" s="79">
        <v>331014.75499919686</v>
      </c>
      <c r="E21" s="79">
        <v>429.55062329317275</v>
      </c>
      <c r="F21" s="79">
        <v>437.1286144578313</v>
      </c>
      <c r="G21" s="79">
        <v>354011.62890240957</v>
      </c>
      <c r="H21" s="55"/>
      <c r="I21" s="79">
        <v>103.94023614457839</v>
      </c>
      <c r="J21" s="79">
        <v>831.53080200803231</v>
      </c>
      <c r="K21" s="79">
        <v>276.40145742971885</v>
      </c>
      <c r="L21" s="79">
        <v>489.50391124497975</v>
      </c>
      <c r="M21" s="79">
        <v>1701.3760052208836</v>
      </c>
      <c r="N21" s="79">
        <v>1135.9028658634536</v>
      </c>
      <c r="O21" s="79">
        <v>565.47313935742977</v>
      </c>
      <c r="P21" s="67"/>
      <c r="Q21" s="99">
        <f t="shared" si="0"/>
        <v>0.36729625848519643</v>
      </c>
      <c r="R21" s="99">
        <f t="shared" si="0"/>
        <v>6.9082774758534304E-2</v>
      </c>
      <c r="S21" s="99">
        <f t="shared" si="0"/>
        <v>0.13718300746319212</v>
      </c>
      <c r="T21" s="99">
        <f t="shared" si="0"/>
        <v>-0.23477019895572493</v>
      </c>
      <c r="U21" s="99">
        <f t="shared" si="0"/>
        <v>-0.13292411690686201</v>
      </c>
      <c r="V21" s="99">
        <f t="shared" si="0"/>
        <v>0.13360525409647939</v>
      </c>
      <c r="W21" s="99"/>
      <c r="X21" s="99">
        <f t="shared" si="1"/>
        <v>-9.3080146171882983E-2</v>
      </c>
      <c r="Y21" s="99">
        <f t="shared" si="1"/>
        <v>0.11653707380916423</v>
      </c>
      <c r="Z21" s="99">
        <f t="shared" si="1"/>
        <v>1.62921709577761</v>
      </c>
      <c r="AA21" s="99">
        <f t="shared" si="1"/>
        <v>9.4520608179218257E-3</v>
      </c>
      <c r="AB21" s="99">
        <f t="shared" si="1"/>
        <v>0.17385160195388027</v>
      </c>
      <c r="AC21" s="99">
        <f t="shared" si="1"/>
        <v>0.19300931462967896</v>
      </c>
      <c r="AD21" s="99">
        <f t="shared" si="1"/>
        <v>0.13716949792506927</v>
      </c>
      <c r="AE21" s="99"/>
      <c r="AF21" s="99" t="s">
        <v>106</v>
      </c>
      <c r="AG21" s="99" t="s">
        <v>106</v>
      </c>
      <c r="AH21" s="99" t="s">
        <v>106</v>
      </c>
      <c r="AI21" s="99" t="s">
        <v>106</v>
      </c>
      <c r="AJ21" s="99" t="s">
        <v>106</v>
      </c>
      <c r="AK21" s="99" t="s">
        <v>106</v>
      </c>
      <c r="AL21" s="99"/>
      <c r="AM21" s="99" t="s">
        <v>106</v>
      </c>
      <c r="AN21" s="99" t="s">
        <v>106</v>
      </c>
      <c r="AO21" s="99" t="s">
        <v>106</v>
      </c>
      <c r="AP21" s="99" t="s">
        <v>106</v>
      </c>
      <c r="AQ21" s="99" t="s">
        <v>106</v>
      </c>
      <c r="AR21" s="99" t="s">
        <v>106</v>
      </c>
      <c r="AS21" s="99" t="s">
        <v>106</v>
      </c>
    </row>
    <row r="22" spans="1:45" s="35" customFormat="1" x14ac:dyDescent="0.2">
      <c r="A22" s="39"/>
      <c r="B22" s="79"/>
      <c r="C22" s="79"/>
      <c r="D22" s="79"/>
      <c r="E22" s="79"/>
      <c r="F22" s="79"/>
      <c r="G22" s="79"/>
      <c r="H22" s="55"/>
      <c r="I22" s="79"/>
      <c r="J22" s="79"/>
      <c r="K22" s="79"/>
      <c r="L22" s="79"/>
      <c r="M22" s="79"/>
      <c r="N22" s="79"/>
      <c r="O22" s="79"/>
      <c r="P22" s="67"/>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row>
    <row r="23" spans="1:45" s="35" customFormat="1" x14ac:dyDescent="0.2">
      <c r="A23" s="103" t="s">
        <v>146</v>
      </c>
      <c r="B23" s="116">
        <v>2810.7133409836083</v>
      </c>
      <c r="C23" s="116">
        <v>20121.412481967211</v>
      </c>
      <c r="D23" s="116">
        <v>339292.22251147538</v>
      </c>
      <c r="E23" s="116">
        <v>563.62465737704929</v>
      </c>
      <c r="F23" s="116">
        <v>490.67710491803297</v>
      </c>
      <c r="G23" s="116">
        <v>363278.65009672148</v>
      </c>
      <c r="H23" s="116"/>
      <c r="I23" s="116">
        <v>106.29229344262295</v>
      </c>
      <c r="J23" s="116">
        <v>853.25411311475409</v>
      </c>
      <c r="K23" s="116">
        <v>217.46325245901636</v>
      </c>
      <c r="L23" s="116">
        <v>496.45526393442606</v>
      </c>
      <c r="M23" s="116">
        <v>1673.4649229508195</v>
      </c>
      <c r="N23" s="116">
        <v>1144.0371213114754</v>
      </c>
      <c r="O23" s="116">
        <v>529.42780163934412</v>
      </c>
      <c r="P23" s="117"/>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row>
    <row r="24" spans="1:45" s="35" customFormat="1" x14ac:dyDescent="0.2">
      <c r="A24" s="103" t="s">
        <v>152</v>
      </c>
      <c r="B24" s="116">
        <v>3081.6250147540977</v>
      </c>
      <c r="C24" s="116">
        <v>22819.785452459015</v>
      </c>
      <c r="D24" s="116">
        <v>385826.7826344262</v>
      </c>
      <c r="E24" s="116">
        <v>370.22170327868855</v>
      </c>
      <c r="F24" s="116">
        <v>682.29934098360695</v>
      </c>
      <c r="G24" s="116">
        <v>412780.71414590161</v>
      </c>
      <c r="H24" s="116"/>
      <c r="I24" s="116">
        <v>116.69559836065574</v>
      </c>
      <c r="J24" s="116">
        <v>1012.9201999999997</v>
      </c>
      <c r="K24" s="116">
        <v>347.45026557377054</v>
      </c>
      <c r="L24" s="116">
        <v>665.00057868852468</v>
      </c>
      <c r="M24" s="116">
        <v>2142.0666426229504</v>
      </c>
      <c r="N24" s="116">
        <v>1541.6203344262301</v>
      </c>
      <c r="O24" s="116">
        <v>600.44630819672113</v>
      </c>
      <c r="P24" s="117"/>
      <c r="Q24" s="109">
        <f t="shared" ref="Q24:V24" si="2">B24/B23-1</f>
        <v>9.6385380116950747E-2</v>
      </c>
      <c r="R24" s="109">
        <f t="shared" si="2"/>
        <v>0.13410455021038326</v>
      </c>
      <c r="S24" s="109">
        <f t="shared" si="2"/>
        <v>0.13715186212786512</v>
      </c>
      <c r="T24" s="109">
        <f t="shared" si="2"/>
        <v>-0.3431414001623061</v>
      </c>
      <c r="U24" s="109">
        <f t="shared" si="2"/>
        <v>0.39052614060235036</v>
      </c>
      <c r="V24" s="144">
        <f t="shared" si="2"/>
        <v>0.13626472140876</v>
      </c>
      <c r="W24" s="109"/>
      <c r="X24" s="109">
        <f t="shared" ref="X24:AD24" si="3">I24/I23-1</f>
        <v>9.7874498527482867E-2</v>
      </c>
      <c r="Y24" s="109">
        <f t="shared" si="3"/>
        <v>0.18712606764049911</v>
      </c>
      <c r="Z24" s="109">
        <f t="shared" si="3"/>
        <v>0.59774243070907729</v>
      </c>
      <c r="AA24" s="109">
        <f t="shared" si="3"/>
        <v>0.33949748748431197</v>
      </c>
      <c r="AB24" s="144">
        <f t="shared" si="3"/>
        <v>0.28001884786795883</v>
      </c>
      <c r="AC24" s="109">
        <f t="shared" si="3"/>
        <v>0.34752649691907056</v>
      </c>
      <c r="AD24" s="109">
        <f t="shared" si="3"/>
        <v>0.13414200451406622</v>
      </c>
      <c r="AE24" s="111"/>
      <c r="AF24" s="109" t="s">
        <v>106</v>
      </c>
      <c r="AG24" s="109" t="s">
        <v>106</v>
      </c>
      <c r="AH24" s="109" t="s">
        <v>106</v>
      </c>
      <c r="AI24" s="109" t="s">
        <v>106</v>
      </c>
      <c r="AJ24" s="109" t="s">
        <v>106</v>
      </c>
      <c r="AK24" s="109" t="s">
        <v>106</v>
      </c>
      <c r="AL24" s="109"/>
      <c r="AM24" s="109" t="s">
        <v>106</v>
      </c>
      <c r="AN24" s="109" t="s">
        <v>106</v>
      </c>
      <c r="AO24" s="109" t="s">
        <v>106</v>
      </c>
      <c r="AP24" s="109" t="s">
        <v>106</v>
      </c>
      <c r="AQ24" s="109" t="s">
        <v>106</v>
      </c>
      <c r="AR24" s="109" t="s">
        <v>106</v>
      </c>
      <c r="AS24" s="109" t="s">
        <v>106</v>
      </c>
    </row>
    <row r="25" spans="1:45" s="35" customFormat="1" x14ac:dyDescent="0.2">
      <c r="A25" s="31"/>
      <c r="B25" s="79"/>
      <c r="C25" s="79"/>
      <c r="D25" s="79"/>
      <c r="E25" s="79"/>
      <c r="F25" s="79"/>
      <c r="G25" s="79"/>
      <c r="H25" s="55"/>
      <c r="I25" s="79"/>
      <c r="J25" s="79"/>
      <c r="K25" s="79"/>
      <c r="L25" s="79"/>
      <c r="M25" s="79"/>
      <c r="N25" s="79"/>
      <c r="O25" s="79"/>
      <c r="P25" s="67"/>
    </row>
    <row r="26" spans="1:45" s="35" customFormat="1" x14ac:dyDescent="0.2">
      <c r="A26" s="31" t="s">
        <v>142</v>
      </c>
      <c r="B26" s="79">
        <v>1975.1788000000001</v>
      </c>
      <c r="C26" s="79">
        <v>17522.309959016398</v>
      </c>
      <c r="D26" s="79">
        <v>272358.28275245911</v>
      </c>
      <c r="E26" s="79">
        <v>635.92160327868862</v>
      </c>
      <c r="F26" s="79">
        <v>408.26962131147542</v>
      </c>
      <c r="G26" s="79">
        <v>292899.9627360655</v>
      </c>
      <c r="H26" s="55"/>
      <c r="I26" s="79">
        <v>110.32542131147541</v>
      </c>
      <c r="J26" s="79">
        <v>860.39201803278718</v>
      </c>
      <c r="K26" s="79">
        <v>154.74268688524589</v>
      </c>
      <c r="L26" s="79">
        <v>520.45847868852456</v>
      </c>
      <c r="M26" s="79">
        <v>1645.9186049180325</v>
      </c>
      <c r="N26" s="79">
        <v>1055.2891114754098</v>
      </c>
      <c r="O26" s="79">
        <v>590.62949344262267</v>
      </c>
      <c r="P26" s="67"/>
      <c r="Q26" s="99" t="s">
        <v>106</v>
      </c>
      <c r="R26" s="99" t="s">
        <v>106</v>
      </c>
      <c r="S26" s="99" t="s">
        <v>106</v>
      </c>
      <c r="T26" s="99" t="s">
        <v>106</v>
      </c>
      <c r="U26" s="99" t="s">
        <v>106</v>
      </c>
      <c r="V26" s="99" t="s">
        <v>106</v>
      </c>
      <c r="W26" s="99"/>
      <c r="X26" s="99" t="s">
        <v>106</v>
      </c>
      <c r="Y26" s="99" t="s">
        <v>106</v>
      </c>
      <c r="Z26" s="99" t="s">
        <v>106</v>
      </c>
      <c r="AA26" s="99" t="s">
        <v>106</v>
      </c>
      <c r="AB26" s="99" t="s">
        <v>106</v>
      </c>
      <c r="AC26" s="99" t="s">
        <v>106</v>
      </c>
      <c r="AD26" s="99" t="s">
        <v>106</v>
      </c>
      <c r="AE26" s="99"/>
      <c r="AF26" s="99" t="s">
        <v>106</v>
      </c>
      <c r="AG26" s="99" t="s">
        <v>106</v>
      </c>
      <c r="AH26" s="99" t="s">
        <v>106</v>
      </c>
      <c r="AI26" s="99" t="s">
        <v>106</v>
      </c>
      <c r="AJ26" s="99" t="s">
        <v>106</v>
      </c>
      <c r="AK26" s="99" t="s">
        <v>106</v>
      </c>
      <c r="AL26" s="99"/>
      <c r="AM26" s="99" t="s">
        <v>106</v>
      </c>
      <c r="AN26" s="99" t="s">
        <v>106</v>
      </c>
      <c r="AO26" s="99" t="s">
        <v>106</v>
      </c>
      <c r="AP26" s="99" t="s">
        <v>106</v>
      </c>
      <c r="AQ26" s="99" t="s">
        <v>106</v>
      </c>
      <c r="AR26" s="99" t="s">
        <v>106</v>
      </c>
      <c r="AS26" s="99" t="s">
        <v>106</v>
      </c>
    </row>
    <row r="27" spans="1:45" s="35" customFormat="1" x14ac:dyDescent="0.2">
      <c r="A27" s="31" t="s">
        <v>143</v>
      </c>
      <c r="B27" s="79">
        <v>2005.8624507936515</v>
      </c>
      <c r="C27" s="79">
        <v>17018.73401269842</v>
      </c>
      <c r="D27" s="79">
        <v>274991.41692380956</v>
      </c>
      <c r="E27" s="79">
        <v>497.96192222222226</v>
      </c>
      <c r="F27" s="79">
        <v>483.36020952380954</v>
      </c>
      <c r="G27" s="79">
        <v>294997.33551904763</v>
      </c>
      <c r="H27" s="55"/>
      <c r="I27" s="79">
        <v>76.575495238095229</v>
      </c>
      <c r="J27" s="79">
        <v>694.76513650793652</v>
      </c>
      <c r="K27" s="79">
        <v>134.31171746031748</v>
      </c>
      <c r="L27" s="79">
        <v>570.95231746031743</v>
      </c>
      <c r="M27" s="79">
        <v>1476.6046666666666</v>
      </c>
      <c r="N27" s="79">
        <v>1001.144057142857</v>
      </c>
      <c r="O27" s="79">
        <v>475.46060952380964</v>
      </c>
      <c r="P27" s="67"/>
      <c r="Q27" s="99" t="s">
        <v>106</v>
      </c>
      <c r="R27" s="99" t="s">
        <v>106</v>
      </c>
      <c r="S27" s="99" t="s">
        <v>106</v>
      </c>
      <c r="T27" s="99" t="s">
        <v>106</v>
      </c>
      <c r="U27" s="99" t="s">
        <v>106</v>
      </c>
      <c r="V27" s="99" t="s">
        <v>106</v>
      </c>
      <c r="W27" s="99"/>
      <c r="X27" s="99" t="s">
        <v>106</v>
      </c>
      <c r="Y27" s="99" t="s">
        <v>106</v>
      </c>
      <c r="Z27" s="99" t="s">
        <v>106</v>
      </c>
      <c r="AA27" s="99" t="s">
        <v>106</v>
      </c>
      <c r="AB27" s="99" t="s">
        <v>106</v>
      </c>
      <c r="AC27" s="99" t="s">
        <v>106</v>
      </c>
      <c r="AD27" s="99" t="s">
        <v>106</v>
      </c>
      <c r="AE27" s="99"/>
      <c r="AF27" s="99">
        <f t="shared" ref="AF27:AK34" si="4">IFERROR(B27/B26-1, "n/a")</f>
        <v>1.5534619343652079E-2</v>
      </c>
      <c r="AG27" s="99">
        <f t="shared" si="4"/>
        <v>-2.8739130142989788E-2</v>
      </c>
      <c r="AH27" s="99">
        <f t="shared" si="4"/>
        <v>9.6679056158672783E-3</v>
      </c>
      <c r="AI27" s="99">
        <f t="shared" si="4"/>
        <v>-0.21694447923324667</v>
      </c>
      <c r="AJ27" s="99">
        <f t="shared" si="4"/>
        <v>0.18392401563242022</v>
      </c>
      <c r="AK27" s="99">
        <f t="shared" si="4"/>
        <v>7.1607137242011287E-3</v>
      </c>
      <c r="AL27" s="99"/>
      <c r="AM27" s="99">
        <f t="shared" ref="AM27:AS34" si="5">IFERROR(I27/I26-1, "n/a")</f>
        <v>-0.30591250567805184</v>
      </c>
      <c r="AN27" s="99">
        <f t="shared" si="5"/>
        <v>-0.1925016481481806</v>
      </c>
      <c r="AO27" s="99">
        <f t="shared" si="5"/>
        <v>-0.13203189007619864</v>
      </c>
      <c r="AP27" s="99">
        <f t="shared" si="5"/>
        <v>9.7017996323221833E-2</v>
      </c>
      <c r="AQ27" s="99">
        <f t="shared" si="5"/>
        <v>-0.10286896189486716</v>
      </c>
      <c r="AR27" s="99">
        <f t="shared" si="5"/>
        <v>-5.1308265899618788E-2</v>
      </c>
      <c r="AS27" s="99">
        <f t="shared" si="5"/>
        <v>-0.19499345223606113</v>
      </c>
    </row>
    <row r="28" spans="1:45" s="35" customFormat="1" x14ac:dyDescent="0.2">
      <c r="A28" s="31" t="s">
        <v>144</v>
      </c>
      <c r="B28" s="79">
        <v>1831.2084046875004</v>
      </c>
      <c r="C28" s="79">
        <v>18920.966539062498</v>
      </c>
      <c r="D28" s="79">
        <v>300640.02254218748</v>
      </c>
      <c r="E28" s="79">
        <v>514.02435781249994</v>
      </c>
      <c r="F28" s="79">
        <v>592.19869531250004</v>
      </c>
      <c r="G28" s="79">
        <v>322498.42053906241</v>
      </c>
      <c r="H28" s="55"/>
      <c r="I28" s="79">
        <v>92.727156249999965</v>
      </c>
      <c r="J28" s="79">
        <v>656.51948750000008</v>
      </c>
      <c r="K28" s="79">
        <v>25.192062500000002</v>
      </c>
      <c r="L28" s="79">
        <v>424.17305000000005</v>
      </c>
      <c r="M28" s="79">
        <v>1198.6117562499996</v>
      </c>
      <c r="N28" s="79">
        <v>774.83090624999988</v>
      </c>
      <c r="O28" s="79">
        <v>423.78085000000016</v>
      </c>
      <c r="P28" s="67"/>
      <c r="Q28" s="99" t="s">
        <v>106</v>
      </c>
      <c r="R28" s="99" t="s">
        <v>106</v>
      </c>
      <c r="S28" s="99" t="s">
        <v>106</v>
      </c>
      <c r="T28" s="99" t="s">
        <v>106</v>
      </c>
      <c r="U28" s="99" t="s">
        <v>106</v>
      </c>
      <c r="V28" s="99" t="s">
        <v>106</v>
      </c>
      <c r="W28" s="99"/>
      <c r="X28" s="99" t="s">
        <v>106</v>
      </c>
      <c r="Y28" s="99" t="s">
        <v>106</v>
      </c>
      <c r="Z28" s="99" t="s">
        <v>106</v>
      </c>
      <c r="AA28" s="99" t="s">
        <v>106</v>
      </c>
      <c r="AB28" s="99" t="s">
        <v>106</v>
      </c>
      <c r="AC28" s="99" t="s">
        <v>106</v>
      </c>
      <c r="AD28" s="99" t="s">
        <v>106</v>
      </c>
      <c r="AE28" s="99"/>
      <c r="AF28" s="99">
        <f t="shared" si="4"/>
        <v>-8.7071795993312717E-2</v>
      </c>
      <c r="AG28" s="99">
        <f t="shared" si="4"/>
        <v>0.11177285719047836</v>
      </c>
      <c r="AH28" s="99">
        <f t="shared" si="4"/>
        <v>9.3270567879157662E-2</v>
      </c>
      <c r="AI28" s="99">
        <f t="shared" si="4"/>
        <v>3.225635309341901E-2</v>
      </c>
      <c r="AJ28" s="99">
        <f t="shared" si="4"/>
        <v>0.22517055323174939</v>
      </c>
      <c r="AK28" s="99">
        <f t="shared" si="4"/>
        <v>9.3224859036867613E-2</v>
      </c>
      <c r="AL28" s="99"/>
      <c r="AM28" s="99">
        <f t="shared" si="5"/>
        <v>0.21092466933037235</v>
      </c>
      <c r="AN28" s="99">
        <f t="shared" si="5"/>
        <v>-5.5048313449014841E-2</v>
      </c>
      <c r="AO28" s="99">
        <f t="shared" si="5"/>
        <v>-0.81243585461973544</v>
      </c>
      <c r="AP28" s="99">
        <f t="shared" si="5"/>
        <v>-0.25707797826833223</v>
      </c>
      <c r="AQ28" s="99">
        <f t="shared" si="5"/>
        <v>-0.18826495452179282</v>
      </c>
      <c r="AR28" s="99">
        <f t="shared" si="5"/>
        <v>-0.22605453159131494</v>
      </c>
      <c r="AS28" s="99">
        <f t="shared" si="5"/>
        <v>-0.10869409260962448</v>
      </c>
    </row>
    <row r="29" spans="1:45" s="35" customFormat="1" x14ac:dyDescent="0.2">
      <c r="A29" s="31" t="s">
        <v>145</v>
      </c>
      <c r="B29" s="79">
        <v>2230.0757645161298</v>
      </c>
      <c r="C29" s="79">
        <v>19042.326451612898</v>
      </c>
      <c r="D29" s="79">
        <v>315991.91976612905</v>
      </c>
      <c r="E29" s="79">
        <v>601.1852822580646</v>
      </c>
      <c r="F29" s="79">
        <v>528.68428387096765</v>
      </c>
      <c r="G29" s="79">
        <v>338394.19154838717</v>
      </c>
      <c r="H29" s="55"/>
      <c r="I29" s="79">
        <v>180.05396129032263</v>
      </c>
      <c r="J29" s="79">
        <v>772.80412741935481</v>
      </c>
      <c r="K29" s="79">
        <v>109.16923064516131</v>
      </c>
      <c r="L29" s="79">
        <v>425.242985483871</v>
      </c>
      <c r="M29" s="79">
        <v>1487.2703048387098</v>
      </c>
      <c r="N29" s="79">
        <v>983.85838387096794</v>
      </c>
      <c r="O29" s="79">
        <v>503.41192096774211</v>
      </c>
      <c r="P29" s="67"/>
      <c r="Q29" s="99" t="s">
        <v>106</v>
      </c>
      <c r="R29" s="99" t="s">
        <v>106</v>
      </c>
      <c r="S29" s="99" t="s">
        <v>106</v>
      </c>
      <c r="T29" s="99" t="s">
        <v>106</v>
      </c>
      <c r="U29" s="99" t="s">
        <v>106</v>
      </c>
      <c r="V29" s="99" t="s">
        <v>106</v>
      </c>
      <c r="W29" s="99"/>
      <c r="X29" s="99" t="s">
        <v>106</v>
      </c>
      <c r="Y29" s="99" t="s">
        <v>106</v>
      </c>
      <c r="Z29" s="99" t="s">
        <v>106</v>
      </c>
      <c r="AA29" s="99" t="s">
        <v>106</v>
      </c>
      <c r="AB29" s="99" t="s">
        <v>106</v>
      </c>
      <c r="AC29" s="99" t="s">
        <v>106</v>
      </c>
      <c r="AD29" s="99" t="s">
        <v>106</v>
      </c>
      <c r="AE29" s="99"/>
      <c r="AF29" s="99">
        <f t="shared" si="4"/>
        <v>0.21781647507056778</v>
      </c>
      <c r="AG29" s="99">
        <f t="shared" si="4"/>
        <v>6.4140440341593496E-3</v>
      </c>
      <c r="AH29" s="99">
        <f t="shared" si="4"/>
        <v>5.1064050268913475E-2</v>
      </c>
      <c r="AI29" s="99">
        <f t="shared" si="4"/>
        <v>0.16956574746085917</v>
      </c>
      <c r="AJ29" s="99">
        <f t="shared" si="4"/>
        <v>-0.1072518597968477</v>
      </c>
      <c r="AK29" s="99">
        <f t="shared" si="4"/>
        <v>4.9289453829741703E-2</v>
      </c>
      <c r="AL29" s="99"/>
      <c r="AM29" s="99">
        <f t="shared" si="5"/>
        <v>0.9417608451712085</v>
      </c>
      <c r="AN29" s="99">
        <f t="shared" si="5"/>
        <v>0.17712290668196617</v>
      </c>
      <c r="AO29" s="99">
        <f t="shared" si="5"/>
        <v>3.3334772865525126</v>
      </c>
      <c r="AP29" s="99">
        <f t="shared" si="5"/>
        <v>2.5224032594031165E-3</v>
      </c>
      <c r="AQ29" s="99">
        <f t="shared" si="5"/>
        <v>0.24082739643052808</v>
      </c>
      <c r="AR29" s="99">
        <f t="shared" si="5"/>
        <v>0.26977173462609039</v>
      </c>
      <c r="AS29" s="99">
        <f t="shared" si="5"/>
        <v>0.18790625146875306</v>
      </c>
    </row>
    <row r="30" spans="1:45" s="35" customFormat="1" x14ac:dyDescent="0.2">
      <c r="A30" s="31" t="s">
        <v>148</v>
      </c>
      <c r="B30" s="79">
        <v>2810.7133409836083</v>
      </c>
      <c r="C30" s="79">
        <v>20121.412481967211</v>
      </c>
      <c r="D30" s="79">
        <v>339292.22251147538</v>
      </c>
      <c r="E30" s="79">
        <v>563.62465737704929</v>
      </c>
      <c r="F30" s="79">
        <v>490.67710491803297</v>
      </c>
      <c r="G30" s="79">
        <v>363278.65009672148</v>
      </c>
      <c r="H30" s="55"/>
      <c r="I30" s="79">
        <v>106.29229344262295</v>
      </c>
      <c r="J30" s="79">
        <v>853.25411311475409</v>
      </c>
      <c r="K30" s="79">
        <v>217.46325245901636</v>
      </c>
      <c r="L30" s="79">
        <v>496.45526393442606</v>
      </c>
      <c r="M30" s="79">
        <v>1673.4649229508195</v>
      </c>
      <c r="N30" s="79">
        <v>1144.0371213114754</v>
      </c>
      <c r="O30" s="79">
        <v>529.42780163934412</v>
      </c>
      <c r="P30" s="67"/>
      <c r="Q30" s="99">
        <f t="shared" ref="Q30:V34" si="6">IFERROR(B30/B26-1, "n/a")</f>
        <v>0.42301716734890427</v>
      </c>
      <c r="R30" s="99">
        <f t="shared" si="6"/>
        <v>0.14833104362552385</v>
      </c>
      <c r="S30" s="99">
        <f t="shared" si="6"/>
        <v>0.24575694589707475</v>
      </c>
      <c r="T30" s="99">
        <f t="shared" si="6"/>
        <v>-0.11368845708164388</v>
      </c>
      <c r="U30" s="99">
        <f t="shared" si="6"/>
        <v>0.20184573944503104</v>
      </c>
      <c r="V30" s="99">
        <f t="shared" si="6"/>
        <v>0.24028233634182738</v>
      </c>
      <c r="W30" s="99"/>
      <c r="X30" s="99">
        <f t="shared" ref="X30:AD34" si="7">IFERROR(I30/I26-1, "n/a")</f>
        <v>-3.6556650506377464E-2</v>
      </c>
      <c r="Y30" s="99">
        <f t="shared" si="7"/>
        <v>-8.2961077839300845E-3</v>
      </c>
      <c r="Z30" s="99">
        <f t="shared" si="7"/>
        <v>0.40532167843435984</v>
      </c>
      <c r="AA30" s="99">
        <f t="shared" si="7"/>
        <v>-4.6119365399873824E-2</v>
      </c>
      <c r="AB30" s="99">
        <f t="shared" si="7"/>
        <v>1.6736136252715195E-2</v>
      </c>
      <c r="AC30" s="99">
        <f t="shared" si="7"/>
        <v>8.4098290099843931E-2</v>
      </c>
      <c r="AD30" s="99">
        <f t="shared" si="7"/>
        <v>-0.1036211237040503</v>
      </c>
      <c r="AE30" s="99"/>
      <c r="AF30" s="99">
        <f t="shared" si="4"/>
        <v>0.26036674883710154</v>
      </c>
      <c r="AG30" s="99">
        <f t="shared" si="4"/>
        <v>5.6667762371173547E-2</v>
      </c>
      <c r="AH30" s="99">
        <f t="shared" si="4"/>
        <v>7.3737020752275173E-2</v>
      </c>
      <c r="AI30" s="99">
        <f t="shared" si="4"/>
        <v>-6.2477618779915645E-2</v>
      </c>
      <c r="AJ30" s="99">
        <f t="shared" si="4"/>
        <v>-7.1890124432393399E-2</v>
      </c>
      <c r="AK30" s="99">
        <f t="shared" si="4"/>
        <v>7.3536896228835191E-2</v>
      </c>
      <c r="AL30" s="99"/>
      <c r="AM30" s="99">
        <f t="shared" si="5"/>
        <v>-0.40966423242843786</v>
      </c>
      <c r="AN30" s="99">
        <f t="shared" si="5"/>
        <v>0.10410139237227933</v>
      </c>
      <c r="AO30" s="99">
        <f t="shared" si="5"/>
        <v>0.99198300815958862</v>
      </c>
      <c r="AP30" s="99">
        <f t="shared" si="5"/>
        <v>0.16746255877571925</v>
      </c>
      <c r="AQ30" s="99">
        <f t="shared" si="5"/>
        <v>0.12519218430324419</v>
      </c>
      <c r="AR30" s="99">
        <f t="shared" si="5"/>
        <v>0.16280670070654679</v>
      </c>
      <c r="AS30" s="99">
        <f t="shared" si="5"/>
        <v>5.1679111256622612E-2</v>
      </c>
    </row>
    <row r="31" spans="1:45" s="35" customFormat="1" x14ac:dyDescent="0.2">
      <c r="A31" s="31" t="s">
        <v>149</v>
      </c>
      <c r="B31" s="79">
        <v>2352.5048645161301</v>
      </c>
      <c r="C31" s="79">
        <v>17915.98756129032</v>
      </c>
      <c r="D31" s="79">
        <v>315056.47685645177</v>
      </c>
      <c r="E31" s="79">
        <v>339.01736451612908</v>
      </c>
      <c r="F31" s="79">
        <v>469.07361612903225</v>
      </c>
      <c r="G31" s="79">
        <v>336133.06026290311</v>
      </c>
      <c r="H31" s="55"/>
      <c r="I31" s="79">
        <v>160.21727419354841</v>
      </c>
      <c r="J31" s="79">
        <v>934.59231935483854</v>
      </c>
      <c r="K31" s="79">
        <v>333.28813548387086</v>
      </c>
      <c r="L31" s="79">
        <v>505.72799516129038</v>
      </c>
      <c r="M31" s="79">
        <v>1933.825724193548</v>
      </c>
      <c r="N31" s="79">
        <v>1196.4551274193548</v>
      </c>
      <c r="O31" s="79">
        <v>737.37059677419359</v>
      </c>
      <c r="P31" s="67"/>
      <c r="Q31" s="99">
        <f t="shared" si="6"/>
        <v>0.17281464817556347</v>
      </c>
      <c r="R31" s="99">
        <f t="shared" si="6"/>
        <v>5.2721521349497591E-2</v>
      </c>
      <c r="S31" s="99">
        <f t="shared" si="6"/>
        <v>0.14569567436260322</v>
      </c>
      <c r="T31" s="99">
        <f t="shared" si="6"/>
        <v>-0.31919018425501622</v>
      </c>
      <c r="U31" s="99">
        <f t="shared" si="6"/>
        <v>-2.955682555842154E-2</v>
      </c>
      <c r="V31" s="99">
        <f t="shared" si="6"/>
        <v>0.13944439420606014</v>
      </c>
      <c r="W31" s="99"/>
      <c r="X31" s="99">
        <f t="shared" si="7"/>
        <v>1.0922786551413979</v>
      </c>
      <c r="Y31" s="99">
        <f t="shared" si="7"/>
        <v>0.34519173493985811</v>
      </c>
      <c r="Z31" s="99">
        <f t="shared" si="7"/>
        <v>1.4814524137280958</v>
      </c>
      <c r="AA31" s="99">
        <f t="shared" si="7"/>
        <v>-0.11423777486210185</v>
      </c>
      <c r="AB31" s="99">
        <f t="shared" si="7"/>
        <v>0.30964351383165178</v>
      </c>
      <c r="AC31" s="99">
        <f t="shared" si="7"/>
        <v>0.19508787859550569</v>
      </c>
      <c r="AD31" s="99">
        <f t="shared" si="7"/>
        <v>0.55085528013076823</v>
      </c>
      <c r="AE31" s="99"/>
      <c r="AF31" s="99">
        <f t="shared" si="4"/>
        <v>-0.16302213028495049</v>
      </c>
      <c r="AG31" s="99">
        <f t="shared" si="4"/>
        <v>-0.10960586999811228</v>
      </c>
      <c r="AH31" s="99">
        <f t="shared" si="4"/>
        <v>-7.1430301218307179E-2</v>
      </c>
      <c r="AI31" s="99">
        <f t="shared" si="4"/>
        <v>-0.39850508653432481</v>
      </c>
      <c r="AJ31" s="99">
        <f t="shared" si="4"/>
        <v>-4.4027912801453351E-2</v>
      </c>
      <c r="AK31" s="99">
        <f t="shared" si="4"/>
        <v>-7.472387883678544E-2</v>
      </c>
      <c r="AL31" s="99"/>
      <c r="AM31" s="99">
        <f t="shared" si="5"/>
        <v>0.50732728596202881</v>
      </c>
      <c r="AN31" s="99">
        <f t="shared" si="5"/>
        <v>9.5327060239023265E-2</v>
      </c>
      <c r="AO31" s="99">
        <f t="shared" si="5"/>
        <v>0.53261818590100929</v>
      </c>
      <c r="AP31" s="99">
        <f t="shared" si="5"/>
        <v>1.8677878754628452E-2</v>
      </c>
      <c r="AQ31" s="99">
        <f t="shared" si="5"/>
        <v>0.15558186949245068</v>
      </c>
      <c r="AR31" s="99">
        <f t="shared" si="5"/>
        <v>4.5818448659943556E-2</v>
      </c>
      <c r="AS31" s="99">
        <f t="shared" si="5"/>
        <v>0.39276893750378439</v>
      </c>
    </row>
    <row r="32" spans="1:45" s="35" customFormat="1" x14ac:dyDescent="0.2">
      <c r="A32" s="31" t="s">
        <v>150</v>
      </c>
      <c r="B32" s="79">
        <v>3020.7295171875007</v>
      </c>
      <c r="C32" s="79">
        <v>20733.724179687495</v>
      </c>
      <c r="D32" s="79">
        <v>336830.41946406243</v>
      </c>
      <c r="E32" s="79">
        <v>431.88865312499996</v>
      </c>
      <c r="F32" s="79">
        <v>379.88919531249996</v>
      </c>
      <c r="G32" s="79">
        <v>361396.65100937505</v>
      </c>
      <c r="H32" s="55"/>
      <c r="I32" s="79">
        <v>65.049048437499991</v>
      </c>
      <c r="J32" s="79">
        <v>793.75095312499991</v>
      </c>
      <c r="K32" s="79">
        <v>381.08562499999994</v>
      </c>
      <c r="L32" s="79">
        <v>493.60204374999984</v>
      </c>
      <c r="M32" s="79">
        <v>1733.4876703125005</v>
      </c>
      <c r="N32" s="79">
        <v>1165.5012015625002</v>
      </c>
      <c r="O32" s="79">
        <v>567.98646875000009</v>
      </c>
      <c r="P32" s="67"/>
      <c r="Q32" s="99">
        <f t="shared" si="6"/>
        <v>0.64958259772895399</v>
      </c>
      <c r="R32" s="99">
        <f t="shared" si="6"/>
        <v>9.58068202743525E-2</v>
      </c>
      <c r="S32" s="99">
        <f t="shared" si="6"/>
        <v>0.12037784129954465</v>
      </c>
      <c r="T32" s="99">
        <f t="shared" si="6"/>
        <v>-0.15978951860771651</v>
      </c>
      <c r="U32" s="99">
        <f t="shared" si="6"/>
        <v>-0.35851058383025569</v>
      </c>
      <c r="V32" s="99">
        <f t="shared" si="6"/>
        <v>0.12061525884465873</v>
      </c>
      <c r="W32" s="99"/>
      <c r="X32" s="99">
        <f t="shared" si="7"/>
        <v>-0.29848977291913859</v>
      </c>
      <c r="Y32" s="99">
        <f t="shared" si="7"/>
        <v>0.20902877711607881</v>
      </c>
      <c r="Z32" s="99">
        <f t="shared" si="7"/>
        <v>14.12721020758026</v>
      </c>
      <c r="AA32" s="99">
        <f t="shared" si="7"/>
        <v>0.16368082260294425</v>
      </c>
      <c r="AB32" s="99">
        <f t="shared" si="7"/>
        <v>0.44624617710735981</v>
      </c>
      <c r="AC32" s="99">
        <f t="shared" si="7"/>
        <v>0.50420071290554613</v>
      </c>
      <c r="AD32" s="99">
        <f t="shared" si="7"/>
        <v>0.34028347139801118</v>
      </c>
      <c r="AE32" s="99"/>
      <c r="AF32" s="99">
        <f t="shared" si="4"/>
        <v>0.28404814916665977</v>
      </c>
      <c r="AG32" s="99">
        <f t="shared" si="4"/>
        <v>0.157274981842767</v>
      </c>
      <c r="AH32" s="99">
        <f t="shared" si="4"/>
        <v>6.9111236261083064E-2</v>
      </c>
      <c r="AI32" s="99">
        <f t="shared" si="4"/>
        <v>0.27394257147100332</v>
      </c>
      <c r="AJ32" s="99">
        <f t="shared" si="4"/>
        <v>-0.19012883639142797</v>
      </c>
      <c r="AK32" s="99">
        <f t="shared" si="4"/>
        <v>7.5159494060811127E-2</v>
      </c>
      <c r="AL32" s="99"/>
      <c r="AM32" s="99">
        <f t="shared" si="5"/>
        <v>-0.59399478760999058</v>
      </c>
      <c r="AN32" s="99">
        <f t="shared" si="5"/>
        <v>-0.15069818498729293</v>
      </c>
      <c r="AO32" s="99">
        <f t="shared" si="5"/>
        <v>0.14341191427872535</v>
      </c>
      <c r="AP32" s="99">
        <f t="shared" si="5"/>
        <v>-2.3977220022046164E-2</v>
      </c>
      <c r="AQ32" s="99">
        <f t="shared" si="5"/>
        <v>-0.10359674678781783</v>
      </c>
      <c r="AR32" s="99">
        <f t="shared" si="5"/>
        <v>-2.58713637874739E-2</v>
      </c>
      <c r="AS32" s="99">
        <f t="shared" si="5"/>
        <v>-0.22971369995658275</v>
      </c>
    </row>
    <row r="33" spans="1:45" s="35" customFormat="1" x14ac:dyDescent="0.2">
      <c r="A33" s="31" t="s">
        <v>151</v>
      </c>
      <c r="B33" s="55">
        <v>2797.3187435483869</v>
      </c>
      <c r="C33" s="55">
        <v>18728.930119354842</v>
      </c>
      <c r="D33" s="55">
        <v>332825.80662580644</v>
      </c>
      <c r="E33" s="55">
        <v>385.75888225806449</v>
      </c>
      <c r="F33" s="55">
        <v>411.58465967741938</v>
      </c>
      <c r="G33" s="79">
        <v>355149.3958048388</v>
      </c>
      <c r="H33" s="55"/>
      <c r="I33" s="79">
        <v>85.494819354838697</v>
      </c>
      <c r="J33" s="79">
        <v>746.09490322580666</v>
      </c>
      <c r="K33" s="79">
        <v>169.44129193548386</v>
      </c>
      <c r="L33" s="79">
        <v>462.21026290322573</v>
      </c>
      <c r="M33" s="79">
        <v>1463.2396645161291</v>
      </c>
      <c r="N33" s="79">
        <v>1036.794425806452</v>
      </c>
      <c r="O33" s="79">
        <v>426.44523870967726</v>
      </c>
      <c r="P33" s="67"/>
      <c r="Q33" s="99">
        <f t="shared" si="6"/>
        <v>0.25436040696820661</v>
      </c>
      <c r="R33" s="99">
        <f t="shared" si="6"/>
        <v>-1.6457880451446139E-2</v>
      </c>
      <c r="S33" s="99">
        <f t="shared" si="6"/>
        <v>5.3273156073536443E-2</v>
      </c>
      <c r="T33" s="99">
        <f t="shared" si="6"/>
        <v>-0.35833611759565043</v>
      </c>
      <c r="U33" s="99">
        <f t="shared" si="6"/>
        <v>-0.22149253867763541</v>
      </c>
      <c r="V33" s="99">
        <f t="shared" si="6"/>
        <v>4.9513864820743603E-2</v>
      </c>
      <c r="W33" s="99"/>
      <c r="X33" s="99">
        <f t="shared" si="7"/>
        <v>-0.52517112790989851</v>
      </c>
      <c r="Y33" s="99">
        <f t="shared" si="7"/>
        <v>-3.4561440921309527E-2</v>
      </c>
      <c r="Z33" s="99">
        <f t="shared" si="7"/>
        <v>0.5520975180839014</v>
      </c>
      <c r="AA33" s="99">
        <f t="shared" si="7"/>
        <v>8.693212746893586E-2</v>
      </c>
      <c r="AB33" s="99">
        <f t="shared" si="7"/>
        <v>-1.6157547316314358E-2</v>
      </c>
      <c r="AC33" s="99">
        <f t="shared" si="7"/>
        <v>5.3804534070450716E-2</v>
      </c>
      <c r="AD33" s="99">
        <f t="shared" si="7"/>
        <v>-0.15289006686632822</v>
      </c>
      <c r="AE33" s="99"/>
      <c r="AF33" s="99">
        <f t="shared" si="4"/>
        <v>-7.3959211630150845E-2</v>
      </c>
      <c r="AG33" s="99">
        <f t="shared" si="4"/>
        <v>-9.6692424523362686E-2</v>
      </c>
      <c r="AH33" s="99">
        <f t="shared" si="4"/>
        <v>-1.1889106823035234E-2</v>
      </c>
      <c r="AI33" s="99">
        <f t="shared" si="4"/>
        <v>-0.10680940685326201</v>
      </c>
      <c r="AJ33" s="99">
        <f t="shared" si="4"/>
        <v>8.3433445215114643E-2</v>
      </c>
      <c r="AK33" s="99">
        <f t="shared" si="4"/>
        <v>-1.7286422514120603E-2</v>
      </c>
      <c r="AL33" s="99"/>
      <c r="AM33" s="99">
        <f t="shared" si="5"/>
        <v>0.31431314382689668</v>
      </c>
      <c r="AN33" s="99">
        <f t="shared" si="5"/>
        <v>-6.0039045889105691E-2</v>
      </c>
      <c r="AO33" s="99">
        <f t="shared" si="5"/>
        <v>-0.55537212421622073</v>
      </c>
      <c r="AP33" s="99">
        <f t="shared" si="5"/>
        <v>-6.3597347791115477E-2</v>
      </c>
      <c r="AQ33" s="99">
        <f t="shared" si="5"/>
        <v>-0.15589842975211532</v>
      </c>
      <c r="AR33" s="99">
        <f t="shared" si="5"/>
        <v>-0.11043041018190347</v>
      </c>
      <c r="AS33" s="99">
        <f t="shared" si="5"/>
        <v>-0.24919824296487314</v>
      </c>
    </row>
    <row r="34" spans="1:45" s="35" customFormat="1" x14ac:dyDescent="0.2">
      <c r="A34" s="31" t="s">
        <v>158</v>
      </c>
      <c r="B34" s="79">
        <v>3081.6250147540977</v>
      </c>
      <c r="C34" s="79">
        <v>22819.785452459008</v>
      </c>
      <c r="D34" s="79">
        <v>385826.78263442626</v>
      </c>
      <c r="E34" s="79">
        <v>370.22170327868861</v>
      </c>
      <c r="F34" s="79">
        <v>682.29934098360673</v>
      </c>
      <c r="G34" s="79">
        <v>412780.71414590167</v>
      </c>
      <c r="H34" s="55"/>
      <c r="I34" s="79">
        <v>116.69559836065572</v>
      </c>
      <c r="J34" s="79">
        <v>1012.9202000000002</v>
      </c>
      <c r="K34" s="79">
        <v>347.45026557377048</v>
      </c>
      <c r="L34" s="79">
        <v>665.00057868852457</v>
      </c>
      <c r="M34" s="79">
        <v>2142.0666426229509</v>
      </c>
      <c r="N34" s="79">
        <v>1541.6203344262299</v>
      </c>
      <c r="O34" s="79">
        <v>600.44630819672113</v>
      </c>
      <c r="P34" s="67"/>
      <c r="Q34" s="99">
        <f t="shared" si="6"/>
        <v>9.6385380116950747E-2</v>
      </c>
      <c r="R34" s="99">
        <f t="shared" si="6"/>
        <v>0.13410455021038281</v>
      </c>
      <c r="S34" s="99">
        <f t="shared" si="6"/>
        <v>0.13715186212786534</v>
      </c>
      <c r="T34" s="99">
        <f t="shared" si="6"/>
        <v>-0.34314140016230599</v>
      </c>
      <c r="U34" s="99">
        <f t="shared" si="6"/>
        <v>0.39052614060234991</v>
      </c>
      <c r="V34" s="99">
        <f t="shared" si="6"/>
        <v>0.13626472140876</v>
      </c>
      <c r="W34" s="99"/>
      <c r="X34" s="99">
        <f t="shared" si="7"/>
        <v>9.7874498527482867E-2</v>
      </c>
      <c r="Y34" s="99">
        <f t="shared" si="7"/>
        <v>0.18712606764049977</v>
      </c>
      <c r="Z34" s="99">
        <f t="shared" si="7"/>
        <v>0.59774243070907707</v>
      </c>
      <c r="AA34" s="99">
        <f t="shared" si="7"/>
        <v>0.33949748748431174</v>
      </c>
      <c r="AB34" s="99">
        <f t="shared" si="7"/>
        <v>0.28001884786795905</v>
      </c>
      <c r="AC34" s="99">
        <f t="shared" si="7"/>
        <v>0.34752649691907034</v>
      </c>
      <c r="AD34" s="99">
        <f t="shared" si="7"/>
        <v>0.13414200451406622</v>
      </c>
      <c r="AE34" s="99"/>
      <c r="AF34" s="99">
        <f t="shared" si="4"/>
        <v>0.10163527909052994</v>
      </c>
      <c r="AG34" s="99">
        <f t="shared" si="4"/>
        <v>0.21842440048813017</v>
      </c>
      <c r="AH34" s="99">
        <f t="shared" si="4"/>
        <v>0.15924539189417009</v>
      </c>
      <c r="AI34" s="99">
        <f t="shared" si="4"/>
        <v>-4.0276918287475372E-2</v>
      </c>
      <c r="AJ34" s="99">
        <f t="shared" si="4"/>
        <v>0.65773753938827739</v>
      </c>
      <c r="AK34" s="99">
        <f t="shared" si="4"/>
        <v>0.16227345174122831</v>
      </c>
      <c r="AL34" s="99"/>
      <c r="AM34" s="99">
        <f t="shared" si="5"/>
        <v>0.36494350466220582</v>
      </c>
      <c r="AN34" s="99">
        <f t="shared" si="5"/>
        <v>0.35762916436039305</v>
      </c>
      <c r="AO34" s="99">
        <f t="shared" si="5"/>
        <v>1.0505643081738598</v>
      </c>
      <c r="AP34" s="99">
        <f t="shared" si="5"/>
        <v>0.43874040033541539</v>
      </c>
      <c r="AQ34" s="99">
        <f t="shared" si="5"/>
        <v>0.46392056924680181</v>
      </c>
      <c r="AR34" s="99">
        <f t="shared" si="5"/>
        <v>0.48691032287052294</v>
      </c>
      <c r="AS34" s="99">
        <f t="shared" si="5"/>
        <v>0.40802676098232471</v>
      </c>
    </row>
    <row r="35" spans="1:45" s="35" customFormat="1" x14ac:dyDescent="0.2">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row>
    <row r="36" spans="1:45" s="35" customFormat="1" x14ac:dyDescent="0.2">
      <c r="A36" s="50">
        <v>45717</v>
      </c>
      <c r="B36" s="55">
        <v>3163.1934333333338</v>
      </c>
      <c r="C36" s="55">
        <v>18342.934214285717</v>
      </c>
      <c r="D36" s="55">
        <v>327062.03791904758</v>
      </c>
      <c r="E36" s="55">
        <v>789.21707142857144</v>
      </c>
      <c r="F36" s="55">
        <v>543.95273809523803</v>
      </c>
      <c r="G36" s="79">
        <v>349901.33537619049</v>
      </c>
      <c r="H36" s="55"/>
      <c r="I36" s="55">
        <v>170.99591904761903</v>
      </c>
      <c r="J36" s="55">
        <v>806.75800476190489</v>
      </c>
      <c r="K36" s="55">
        <v>127.91123333333334</v>
      </c>
      <c r="L36" s="55">
        <v>624.99552380952389</v>
      </c>
      <c r="M36" s="79">
        <v>1730.6606809523812</v>
      </c>
      <c r="N36" s="55">
        <v>1169.5270476190474</v>
      </c>
      <c r="O36" s="55">
        <v>561.13363333333325</v>
      </c>
      <c r="P36" s="67"/>
      <c r="Q36" s="99" t="s">
        <v>106</v>
      </c>
      <c r="R36" s="99" t="s">
        <v>106</v>
      </c>
      <c r="S36" s="99" t="s">
        <v>106</v>
      </c>
      <c r="T36" s="99" t="s">
        <v>106</v>
      </c>
      <c r="U36" s="99" t="s">
        <v>106</v>
      </c>
      <c r="V36" s="99" t="s">
        <v>106</v>
      </c>
      <c r="W36" s="99"/>
      <c r="X36" s="99" t="s">
        <v>106</v>
      </c>
      <c r="Y36" s="99" t="s">
        <v>106</v>
      </c>
      <c r="Z36" s="99" t="s">
        <v>106</v>
      </c>
      <c r="AA36" s="99" t="s">
        <v>106</v>
      </c>
      <c r="AB36" s="99" t="s">
        <v>106</v>
      </c>
      <c r="AC36" s="99" t="s">
        <v>106</v>
      </c>
      <c r="AD36" s="99" t="s">
        <v>106</v>
      </c>
      <c r="AE36" s="99"/>
      <c r="AF36" s="99" t="s">
        <v>106</v>
      </c>
      <c r="AG36" s="99" t="s">
        <v>106</v>
      </c>
      <c r="AH36" s="99" t="s">
        <v>106</v>
      </c>
      <c r="AI36" s="99" t="s">
        <v>106</v>
      </c>
      <c r="AJ36" s="99" t="s">
        <v>106</v>
      </c>
      <c r="AK36" s="99" t="s">
        <v>106</v>
      </c>
      <c r="AL36" s="99"/>
      <c r="AM36" s="99" t="s">
        <v>106</v>
      </c>
      <c r="AN36" s="99" t="s">
        <v>106</v>
      </c>
      <c r="AO36" s="99" t="s">
        <v>106</v>
      </c>
      <c r="AP36" s="99" t="s">
        <v>106</v>
      </c>
      <c r="AQ36" s="99" t="s">
        <v>106</v>
      </c>
      <c r="AR36" s="99" t="s">
        <v>106</v>
      </c>
      <c r="AS36" s="99" t="s">
        <v>106</v>
      </c>
    </row>
    <row r="37" spans="1:45" s="35" customFormat="1" x14ac:dyDescent="0.2">
      <c r="A37" s="50">
        <v>45748</v>
      </c>
      <c r="B37" s="55">
        <v>2420.2154380952379</v>
      </c>
      <c r="C37" s="55">
        <v>19610.82366190476</v>
      </c>
      <c r="D37" s="55">
        <v>322069.36197619047</v>
      </c>
      <c r="E37" s="55">
        <v>315.77030000000002</v>
      </c>
      <c r="F37" s="55">
        <v>506.33640476190476</v>
      </c>
      <c r="G37" s="79">
        <v>344922.50778095244</v>
      </c>
      <c r="H37" s="55"/>
      <c r="I37" s="55">
        <v>76.150985714285724</v>
      </c>
      <c r="J37" s="55">
        <v>966.19832857142876</v>
      </c>
      <c r="K37" s="55">
        <v>190.18017142857144</v>
      </c>
      <c r="L37" s="55">
        <v>464.01610952380952</v>
      </c>
      <c r="M37" s="79">
        <v>1696.5455952380951</v>
      </c>
      <c r="N37" s="55">
        <v>1284.1947333333333</v>
      </c>
      <c r="O37" s="55">
        <v>412.35086190476187</v>
      </c>
      <c r="P37" s="67"/>
      <c r="Q37" s="99" t="s">
        <v>106</v>
      </c>
      <c r="R37" s="99" t="s">
        <v>106</v>
      </c>
      <c r="S37" s="99" t="s">
        <v>106</v>
      </c>
      <c r="T37" s="99" t="s">
        <v>106</v>
      </c>
      <c r="U37" s="99" t="s">
        <v>106</v>
      </c>
      <c r="V37" s="99" t="s">
        <v>106</v>
      </c>
      <c r="W37" s="99"/>
      <c r="X37" s="99" t="s">
        <v>106</v>
      </c>
      <c r="Y37" s="99" t="s">
        <v>106</v>
      </c>
      <c r="Z37" s="99" t="s">
        <v>106</v>
      </c>
      <c r="AA37" s="99" t="s">
        <v>106</v>
      </c>
      <c r="AB37" s="99" t="s">
        <v>106</v>
      </c>
      <c r="AC37" s="99" t="s">
        <v>106</v>
      </c>
      <c r="AD37" s="99" t="s">
        <v>106</v>
      </c>
      <c r="AE37" s="99"/>
      <c r="AF37" s="99">
        <f t="shared" ref="AF37:AK48" si="8">IFERROR(B37/B36-1, "n/a")</f>
        <v>-0.23488225140096952</v>
      </c>
      <c r="AG37" s="99">
        <f t="shared" si="8"/>
        <v>6.9121408429388298E-2</v>
      </c>
      <c r="AH37" s="99">
        <f t="shared" si="8"/>
        <v>-1.5265226055042436E-2</v>
      </c>
      <c r="AI37" s="99">
        <f t="shared" si="8"/>
        <v>-0.59989423514569906</v>
      </c>
      <c r="AJ37" s="99">
        <f t="shared" si="8"/>
        <v>-6.9153679536671842E-2</v>
      </c>
      <c r="AK37" s="99">
        <f t="shared" si="8"/>
        <v>-1.4229232906142419E-2</v>
      </c>
      <c r="AL37" s="99"/>
      <c r="AM37" s="99">
        <f t="shared" ref="AM37:AS48" si="9">IFERROR(I37/I36-1, "n/a")</f>
        <v>-0.55466197007263562</v>
      </c>
      <c r="AN37" s="99">
        <f t="shared" si="9"/>
        <v>0.19763091641908015</v>
      </c>
      <c r="AO37" s="99">
        <f t="shared" si="9"/>
        <v>0.486813679084517</v>
      </c>
      <c r="AP37" s="99">
        <f t="shared" si="9"/>
        <v>-0.25756890754112838</v>
      </c>
      <c r="AQ37" s="99">
        <f t="shared" si="9"/>
        <v>-1.9712174714406006E-2</v>
      </c>
      <c r="AR37" s="99">
        <f t="shared" si="9"/>
        <v>9.8046202477941158E-2</v>
      </c>
      <c r="AS37" s="99">
        <f t="shared" si="9"/>
        <v>-0.26514677180326696</v>
      </c>
    </row>
    <row r="38" spans="1:45" s="35" customFormat="1" x14ac:dyDescent="0.2">
      <c r="A38" s="50">
        <v>45778</v>
      </c>
      <c r="B38" s="55">
        <v>2314.3265047619047</v>
      </c>
      <c r="C38" s="55">
        <v>18173.343680952381</v>
      </c>
      <c r="D38" s="55">
        <v>319614.84823809529</v>
      </c>
      <c r="E38" s="55">
        <v>192.20456666666666</v>
      </c>
      <c r="F38" s="55">
        <v>431.43757619047608</v>
      </c>
      <c r="G38" s="79">
        <v>340726.16056666663</v>
      </c>
      <c r="H38" s="55"/>
      <c r="I38" s="55">
        <v>317.92349999999999</v>
      </c>
      <c r="J38" s="55">
        <v>980.50210952380939</v>
      </c>
      <c r="K38" s="55">
        <v>719.46370952380948</v>
      </c>
      <c r="L38" s="55">
        <v>541.14510476190469</v>
      </c>
      <c r="M38" s="79">
        <v>2559.0344238095236</v>
      </c>
      <c r="N38" s="55">
        <v>1279.1134047619048</v>
      </c>
      <c r="O38" s="55">
        <v>1279.921019047619</v>
      </c>
      <c r="P38" s="67"/>
      <c r="Q38" s="99" t="s">
        <v>106</v>
      </c>
      <c r="R38" s="99" t="s">
        <v>106</v>
      </c>
      <c r="S38" s="99" t="s">
        <v>106</v>
      </c>
      <c r="T38" s="99" t="s">
        <v>106</v>
      </c>
      <c r="U38" s="99" t="s">
        <v>106</v>
      </c>
      <c r="V38" s="99" t="s">
        <v>106</v>
      </c>
      <c r="W38" s="99"/>
      <c r="X38" s="99" t="s">
        <v>106</v>
      </c>
      <c r="Y38" s="99" t="s">
        <v>106</v>
      </c>
      <c r="Z38" s="99" t="s">
        <v>106</v>
      </c>
      <c r="AA38" s="99" t="s">
        <v>106</v>
      </c>
      <c r="AB38" s="99" t="s">
        <v>106</v>
      </c>
      <c r="AC38" s="99" t="s">
        <v>106</v>
      </c>
      <c r="AD38" s="99" t="s">
        <v>106</v>
      </c>
      <c r="AE38" s="99"/>
      <c r="AF38" s="99">
        <f t="shared" si="8"/>
        <v>-4.3751862609665015E-2</v>
      </c>
      <c r="AG38" s="99">
        <f t="shared" si="8"/>
        <v>-7.3300336882064387E-2</v>
      </c>
      <c r="AH38" s="99">
        <f t="shared" si="8"/>
        <v>-7.621071818301739E-3</v>
      </c>
      <c r="AI38" s="99">
        <f t="shared" si="8"/>
        <v>-0.39131524824637831</v>
      </c>
      <c r="AJ38" s="99">
        <f t="shared" si="8"/>
        <v>-0.14792305642460857</v>
      </c>
      <c r="AK38" s="99">
        <f t="shared" si="8"/>
        <v>-1.2166057939456798E-2</v>
      </c>
      <c r="AL38" s="99"/>
      <c r="AM38" s="99">
        <f t="shared" si="9"/>
        <v>3.1749098454592737</v>
      </c>
      <c r="AN38" s="99">
        <f t="shared" si="9"/>
        <v>1.4804187224717547E-2</v>
      </c>
      <c r="AO38" s="99">
        <f t="shared" si="9"/>
        <v>2.7830637343495521</v>
      </c>
      <c r="AP38" s="99">
        <f t="shared" si="9"/>
        <v>0.16622051186379672</v>
      </c>
      <c r="AQ38" s="99">
        <f t="shared" si="9"/>
        <v>0.50837939810888844</v>
      </c>
      <c r="AR38" s="99">
        <f t="shared" si="9"/>
        <v>-3.9568209084918093E-3</v>
      </c>
      <c r="AS38" s="99">
        <f t="shared" si="9"/>
        <v>2.1039610615467428</v>
      </c>
    </row>
    <row r="39" spans="1:45" s="35" customFormat="1" x14ac:dyDescent="0.2">
      <c r="A39" s="50">
        <v>45809</v>
      </c>
      <c r="B39" s="55">
        <v>2321.49604</v>
      </c>
      <c r="C39" s="55">
        <v>15866.185730000001</v>
      </c>
      <c r="D39" s="55">
        <v>302906.65753000008</v>
      </c>
      <c r="E39" s="55">
        <v>517.58022000000005</v>
      </c>
      <c r="F39" s="55">
        <v>469.46553000000006</v>
      </c>
      <c r="G39" s="79">
        <v>322081.38505000004</v>
      </c>
      <c r="H39" s="55"/>
      <c r="I39" s="55">
        <v>82.895339999999976</v>
      </c>
      <c r="J39" s="55">
        <v>853.20072999999991</v>
      </c>
      <c r="K39" s="55">
        <v>78.067145000000011</v>
      </c>
      <c r="L39" s="55">
        <v>512.33750999999995</v>
      </c>
      <c r="M39" s="79">
        <v>1526.5007249999999</v>
      </c>
      <c r="N39" s="55">
        <v>1017.5373499999999</v>
      </c>
      <c r="O39" s="55">
        <v>508.96337499999993</v>
      </c>
      <c r="P39" s="67"/>
      <c r="Q39" s="99" t="s">
        <v>106</v>
      </c>
      <c r="R39" s="99" t="s">
        <v>106</v>
      </c>
      <c r="S39" s="99" t="s">
        <v>106</v>
      </c>
      <c r="T39" s="99" t="s">
        <v>106</v>
      </c>
      <c r="U39" s="99" t="s">
        <v>106</v>
      </c>
      <c r="V39" s="99" t="s">
        <v>106</v>
      </c>
      <c r="W39" s="99"/>
      <c r="X39" s="99" t="s">
        <v>106</v>
      </c>
      <c r="Y39" s="99" t="s">
        <v>106</v>
      </c>
      <c r="Z39" s="99" t="s">
        <v>106</v>
      </c>
      <c r="AA39" s="99" t="s">
        <v>106</v>
      </c>
      <c r="AB39" s="99" t="s">
        <v>106</v>
      </c>
      <c r="AC39" s="99" t="s">
        <v>106</v>
      </c>
      <c r="AD39" s="99" t="s">
        <v>106</v>
      </c>
      <c r="AE39" s="99"/>
      <c r="AF39" s="99">
        <f t="shared" si="8"/>
        <v>3.0978927231499753E-3</v>
      </c>
      <c r="AG39" s="99">
        <f t="shared" si="8"/>
        <v>-0.12695285971895909</v>
      </c>
      <c r="AH39" s="99">
        <f t="shared" si="8"/>
        <v>-5.2276015335960047E-2</v>
      </c>
      <c r="AI39" s="99">
        <f t="shared" si="8"/>
        <v>1.6928611997945944</v>
      </c>
      <c r="AJ39" s="99">
        <f t="shared" si="8"/>
        <v>8.8142424091347538E-2</v>
      </c>
      <c r="AK39" s="99">
        <f t="shared" si="8"/>
        <v>-5.4720704408661169E-2</v>
      </c>
      <c r="AL39" s="99"/>
      <c r="AM39" s="99">
        <f t="shared" si="9"/>
        <v>-0.73926010502526562</v>
      </c>
      <c r="AN39" s="99">
        <f t="shared" si="9"/>
        <v>-0.12983284613802071</v>
      </c>
      <c r="AO39" s="99">
        <f t="shared" si="9"/>
        <v>-0.89149258820619293</v>
      </c>
      <c r="AP39" s="99">
        <f t="shared" si="9"/>
        <v>-5.323451050080108E-2</v>
      </c>
      <c r="AQ39" s="99">
        <f t="shared" si="9"/>
        <v>-0.40348566209298409</v>
      </c>
      <c r="AR39" s="99">
        <f t="shared" si="9"/>
        <v>-0.20449793879737721</v>
      </c>
      <c r="AS39" s="99">
        <f t="shared" si="9"/>
        <v>-0.6023478266036163</v>
      </c>
    </row>
    <row r="40" spans="1:45" s="35" customFormat="1" x14ac:dyDescent="0.2">
      <c r="A40" s="50">
        <v>45839</v>
      </c>
      <c r="B40" s="55">
        <v>2792.0861181818186</v>
      </c>
      <c r="C40" s="55">
        <v>18239.834913636365</v>
      </c>
      <c r="D40" s="55">
        <v>303734.68877272733</v>
      </c>
      <c r="E40" s="55">
        <v>512.20569090909089</v>
      </c>
      <c r="F40" s="55">
        <v>351.91892272727279</v>
      </c>
      <c r="G40" s="79">
        <v>325630.73441818176</v>
      </c>
      <c r="H40" s="55"/>
      <c r="I40" s="55">
        <v>72.194431818181826</v>
      </c>
      <c r="J40" s="55">
        <v>843.17668181818181</v>
      </c>
      <c r="K40" s="55">
        <v>30.498950000000001</v>
      </c>
      <c r="L40" s="55">
        <v>428.64022272727283</v>
      </c>
      <c r="M40" s="79">
        <v>1374.5102863636364</v>
      </c>
      <c r="N40" s="55">
        <v>935.20486818181814</v>
      </c>
      <c r="O40" s="55">
        <v>439.30541818181825</v>
      </c>
      <c r="P40" s="67"/>
      <c r="Q40" s="99" t="s">
        <v>106</v>
      </c>
      <c r="R40" s="99" t="s">
        <v>106</v>
      </c>
      <c r="S40" s="99" t="s">
        <v>106</v>
      </c>
      <c r="T40" s="99" t="s">
        <v>106</v>
      </c>
      <c r="U40" s="99" t="s">
        <v>106</v>
      </c>
      <c r="V40" s="99" t="s">
        <v>106</v>
      </c>
      <c r="W40" s="99"/>
      <c r="X40" s="99" t="s">
        <v>106</v>
      </c>
      <c r="Y40" s="99" t="s">
        <v>106</v>
      </c>
      <c r="Z40" s="99" t="s">
        <v>106</v>
      </c>
      <c r="AA40" s="99" t="s">
        <v>106</v>
      </c>
      <c r="AB40" s="99" t="s">
        <v>106</v>
      </c>
      <c r="AC40" s="99" t="s">
        <v>106</v>
      </c>
      <c r="AD40" s="99" t="s">
        <v>106</v>
      </c>
      <c r="AE40" s="99"/>
      <c r="AF40" s="99">
        <f t="shared" si="8"/>
        <v>0.20270983455212721</v>
      </c>
      <c r="AG40" s="99">
        <f t="shared" si="8"/>
        <v>0.14960427313971469</v>
      </c>
      <c r="AH40" s="99">
        <f t="shared" si="8"/>
        <v>2.7336184997690527E-3</v>
      </c>
      <c r="AI40" s="99">
        <f t="shared" si="8"/>
        <v>-1.0383953797363343E-2</v>
      </c>
      <c r="AJ40" s="99">
        <f t="shared" si="8"/>
        <v>-0.25038389351552026</v>
      </c>
      <c r="AK40" s="99">
        <f t="shared" si="8"/>
        <v>1.1020038825375611E-2</v>
      </c>
      <c r="AL40" s="99"/>
      <c r="AM40" s="99">
        <f t="shared" si="9"/>
        <v>-0.12908938164459127</v>
      </c>
      <c r="AN40" s="99">
        <f t="shared" si="9"/>
        <v>-1.1748757155679024E-2</v>
      </c>
      <c r="AO40" s="99">
        <f t="shared" si="9"/>
        <v>-0.60932412732654695</v>
      </c>
      <c r="AP40" s="99">
        <f t="shared" si="9"/>
        <v>-0.16336357506349108</v>
      </c>
      <c r="AQ40" s="99">
        <f t="shared" si="9"/>
        <v>-9.9567878447200497E-2</v>
      </c>
      <c r="AR40" s="99">
        <f t="shared" si="9"/>
        <v>-8.0913473906566447E-2</v>
      </c>
      <c r="AS40" s="99">
        <f t="shared" si="9"/>
        <v>-0.13686241533230492</v>
      </c>
    </row>
    <row r="41" spans="1:45" s="35" customFormat="1" x14ac:dyDescent="0.2">
      <c r="A41" s="50">
        <v>45870</v>
      </c>
      <c r="B41" s="55">
        <v>3062.1012714285716</v>
      </c>
      <c r="C41" s="55">
        <v>20615.089980952376</v>
      </c>
      <c r="D41" s="55">
        <v>314588.60095238098</v>
      </c>
      <c r="E41" s="55">
        <v>299.96659047619045</v>
      </c>
      <c r="F41" s="55">
        <v>351.78845238095238</v>
      </c>
      <c r="G41" s="79">
        <v>338917.54724761902</v>
      </c>
      <c r="H41" s="55"/>
      <c r="I41" s="55">
        <v>39.337852380952384</v>
      </c>
      <c r="J41" s="55">
        <v>685.4505238095237</v>
      </c>
      <c r="K41" s="55">
        <v>280.15458095238091</v>
      </c>
      <c r="L41" s="55">
        <v>483.24288571428559</v>
      </c>
      <c r="M41" s="79">
        <v>1488.1858428571427</v>
      </c>
      <c r="N41" s="55">
        <v>1184.5385904761906</v>
      </c>
      <c r="O41" s="55">
        <v>303.64725238095241</v>
      </c>
      <c r="P41" s="67"/>
      <c r="Q41" s="99" t="s">
        <v>106</v>
      </c>
      <c r="R41" s="99" t="s">
        <v>106</v>
      </c>
      <c r="S41" s="99" t="s">
        <v>106</v>
      </c>
      <c r="T41" s="99" t="s">
        <v>106</v>
      </c>
      <c r="U41" s="99" t="s">
        <v>106</v>
      </c>
      <c r="V41" s="99" t="s">
        <v>106</v>
      </c>
      <c r="W41" s="99"/>
      <c r="X41" s="99" t="s">
        <v>106</v>
      </c>
      <c r="Y41" s="99" t="s">
        <v>106</v>
      </c>
      <c r="Z41" s="99" t="s">
        <v>106</v>
      </c>
      <c r="AA41" s="99" t="s">
        <v>106</v>
      </c>
      <c r="AB41" s="99" t="s">
        <v>106</v>
      </c>
      <c r="AC41" s="99" t="s">
        <v>106</v>
      </c>
      <c r="AD41" s="99" t="s">
        <v>106</v>
      </c>
      <c r="AE41" s="99"/>
      <c r="AF41" s="99">
        <f t="shared" si="8"/>
        <v>9.6707315540318861E-2</v>
      </c>
      <c r="AG41" s="99">
        <f t="shared" si="8"/>
        <v>0.13022349591224835</v>
      </c>
      <c r="AH41" s="99">
        <f t="shared" si="8"/>
        <v>3.573484551109396E-2</v>
      </c>
      <c r="AI41" s="99">
        <f t="shared" si="8"/>
        <v>-0.41436302680707582</v>
      </c>
      <c r="AJ41" s="99">
        <f t="shared" si="8"/>
        <v>-3.7073978662272022E-4</v>
      </c>
      <c r="AK41" s="99">
        <f t="shared" si="8"/>
        <v>4.0803313155244325E-2</v>
      </c>
      <c r="AL41" s="99"/>
      <c r="AM41" s="99">
        <f t="shared" si="9"/>
        <v>-0.45511237653309811</v>
      </c>
      <c r="AN41" s="99">
        <f t="shared" si="9"/>
        <v>-0.18706181208491879</v>
      </c>
      <c r="AO41" s="99">
        <f t="shared" si="9"/>
        <v>8.1857123262401128</v>
      </c>
      <c r="AP41" s="99">
        <f t="shared" si="9"/>
        <v>0.12738576571185267</v>
      </c>
      <c r="AQ41" s="99">
        <f t="shared" si="9"/>
        <v>8.2702586965895275E-2</v>
      </c>
      <c r="AR41" s="99">
        <f t="shared" si="9"/>
        <v>0.26660866594836641</v>
      </c>
      <c r="AS41" s="99">
        <f t="shared" si="9"/>
        <v>-0.30880148567782995</v>
      </c>
    </row>
    <row r="42" spans="1:45" s="35" customFormat="1" x14ac:dyDescent="0.2">
      <c r="A42" s="50">
        <v>45901</v>
      </c>
      <c r="B42" s="55">
        <v>3218.8889428571429</v>
      </c>
      <c r="C42" s="55">
        <v>23465.004276190473</v>
      </c>
      <c r="D42" s="55">
        <v>393743.95584285713</v>
      </c>
      <c r="E42" s="55">
        <v>479.66905714285701</v>
      </c>
      <c r="F42" s="55">
        <v>437.29212857142852</v>
      </c>
      <c r="G42" s="79">
        <v>421344.81024761905</v>
      </c>
      <c r="H42" s="55"/>
      <c r="I42" s="55">
        <v>83.274604761904769</v>
      </c>
      <c r="J42" s="55">
        <v>850.27204761904773</v>
      </c>
      <c r="K42" s="55">
        <v>849.29794761904748</v>
      </c>
      <c r="L42" s="55">
        <v>572.01644285714292</v>
      </c>
      <c r="M42" s="79">
        <v>2354.8610428571424</v>
      </c>
      <c r="N42" s="55">
        <v>1387.7266380952381</v>
      </c>
      <c r="O42" s="55">
        <v>967.13440476190488</v>
      </c>
      <c r="Q42" s="99" t="s">
        <v>106</v>
      </c>
      <c r="R42" s="99" t="s">
        <v>106</v>
      </c>
      <c r="S42" s="99" t="s">
        <v>106</v>
      </c>
      <c r="T42" s="99" t="s">
        <v>106</v>
      </c>
      <c r="U42" s="99" t="s">
        <v>106</v>
      </c>
      <c r="V42" s="99" t="s">
        <v>106</v>
      </c>
      <c r="W42" s="99"/>
      <c r="X42" s="99" t="s">
        <v>106</v>
      </c>
      <c r="Y42" s="99" t="s">
        <v>106</v>
      </c>
      <c r="Z42" s="99" t="s">
        <v>106</v>
      </c>
      <c r="AA42" s="99" t="s">
        <v>106</v>
      </c>
      <c r="AB42" s="99" t="s">
        <v>106</v>
      </c>
      <c r="AC42" s="99" t="s">
        <v>106</v>
      </c>
      <c r="AD42" s="99" t="s">
        <v>106</v>
      </c>
      <c r="AE42" s="99"/>
      <c r="AF42" s="99">
        <f t="shared" si="8"/>
        <v>5.1202640778573727E-2</v>
      </c>
      <c r="AG42" s="99">
        <f t="shared" si="8"/>
        <v>0.13824408711634617</v>
      </c>
      <c r="AH42" s="99">
        <f t="shared" si="8"/>
        <v>0.2516154579372627</v>
      </c>
      <c r="AI42" s="99">
        <f t="shared" si="8"/>
        <v>0.59907493825026581</v>
      </c>
      <c r="AJ42" s="99">
        <f t="shared" si="8"/>
        <v>0.24305424357103123</v>
      </c>
      <c r="AK42" s="99">
        <f t="shared" si="8"/>
        <v>0.24320742218689917</v>
      </c>
      <c r="AL42" s="99"/>
      <c r="AM42" s="99">
        <f t="shared" si="9"/>
        <v>1.1169077547870105</v>
      </c>
      <c r="AN42" s="99">
        <f t="shared" si="9"/>
        <v>0.2404572147578159</v>
      </c>
      <c r="AO42" s="99">
        <f t="shared" si="9"/>
        <v>2.0315333225388392</v>
      </c>
      <c r="AP42" s="99">
        <f t="shared" si="9"/>
        <v>0.1837038056165905</v>
      </c>
      <c r="AQ42" s="99">
        <f t="shared" si="9"/>
        <v>0.58237027597042901</v>
      </c>
      <c r="AR42" s="99">
        <f t="shared" si="9"/>
        <v>0.17153349772873572</v>
      </c>
      <c r="AS42" s="99">
        <f t="shared" si="9"/>
        <v>2.1850589695063305</v>
      </c>
    </row>
    <row r="43" spans="1:45" s="35" customFormat="1" x14ac:dyDescent="0.2">
      <c r="A43" s="50">
        <v>45931</v>
      </c>
      <c r="B43" s="55">
        <v>3269</v>
      </c>
      <c r="C43" s="55">
        <v>19298.327272727274</v>
      </c>
      <c r="D43" s="55">
        <v>342174.59545454546</v>
      </c>
      <c r="E43" s="55">
        <v>642.63636363636363</v>
      </c>
      <c r="F43" s="55">
        <v>401.72272727272724</v>
      </c>
      <c r="G43" s="79">
        <v>365786.27272727271</v>
      </c>
      <c r="H43" s="55"/>
      <c r="I43" s="55">
        <v>114.35909090909094</v>
      </c>
      <c r="J43" s="55">
        <v>777.4136363636361</v>
      </c>
      <c r="K43" s="55">
        <v>220.59545454545457</v>
      </c>
      <c r="L43" s="55">
        <v>447.64090909090913</v>
      </c>
      <c r="M43" s="79">
        <v>1560.0045454545457</v>
      </c>
      <c r="N43" s="55">
        <v>1056.8500000000001</v>
      </c>
      <c r="O43" s="55">
        <v>503.15454545454554</v>
      </c>
      <c r="Q43" s="99" t="s">
        <v>106</v>
      </c>
      <c r="R43" s="99" t="s">
        <v>106</v>
      </c>
      <c r="S43" s="99" t="s">
        <v>106</v>
      </c>
      <c r="T43" s="99" t="s">
        <v>106</v>
      </c>
      <c r="U43" s="99" t="s">
        <v>106</v>
      </c>
      <c r="V43" s="99" t="s">
        <v>106</v>
      </c>
      <c r="W43" s="99"/>
      <c r="X43" s="99" t="s">
        <v>106</v>
      </c>
      <c r="Y43" s="99" t="s">
        <v>106</v>
      </c>
      <c r="Z43" s="99" t="s">
        <v>106</v>
      </c>
      <c r="AA43" s="99" t="s">
        <v>106</v>
      </c>
      <c r="AB43" s="99" t="s">
        <v>106</v>
      </c>
      <c r="AC43" s="99" t="s">
        <v>106</v>
      </c>
      <c r="AD43" s="99" t="s">
        <v>106</v>
      </c>
      <c r="AE43" s="99"/>
      <c r="AF43" s="99">
        <f t="shared" si="8"/>
        <v>1.5567811761277417E-2</v>
      </c>
      <c r="AG43" s="99">
        <f t="shared" si="8"/>
        <v>-0.17756983780697844</v>
      </c>
      <c r="AH43" s="99">
        <f t="shared" si="8"/>
        <v>-0.13097181460962659</v>
      </c>
      <c r="AI43" s="99">
        <f t="shared" si="8"/>
        <v>0.33974946698504893</v>
      </c>
      <c r="AJ43" s="99">
        <f t="shared" si="8"/>
        <v>-8.1340136203460811E-2</v>
      </c>
      <c r="AK43" s="99">
        <f t="shared" si="8"/>
        <v>-0.13186002572974687</v>
      </c>
      <c r="AL43" s="99"/>
      <c r="AM43" s="99">
        <f t="shared" si="9"/>
        <v>0.37327689799383168</v>
      </c>
      <c r="AN43" s="99">
        <f t="shared" si="9"/>
        <v>-8.5688352874155438E-2</v>
      </c>
      <c r="AO43" s="99">
        <f t="shared" si="9"/>
        <v>-0.74026140630166382</v>
      </c>
      <c r="AP43" s="99">
        <f t="shared" si="9"/>
        <v>-0.21743349394817257</v>
      </c>
      <c r="AQ43" s="99">
        <f t="shared" si="9"/>
        <v>-0.33753859906663575</v>
      </c>
      <c r="AR43" s="99">
        <f t="shared" si="9"/>
        <v>-0.23843070314582393</v>
      </c>
      <c r="AS43" s="99">
        <f t="shared" si="9"/>
        <v>-0.47974703104640848</v>
      </c>
    </row>
    <row r="44" spans="1:45" s="35" customFormat="1" x14ac:dyDescent="0.2">
      <c r="A44" s="50">
        <v>45962</v>
      </c>
      <c r="B44" s="55">
        <v>2611.8022111111113</v>
      </c>
      <c r="C44" s="55">
        <v>19993.042699999998</v>
      </c>
      <c r="D44" s="55">
        <v>366284.03101666662</v>
      </c>
      <c r="E44" s="55">
        <v>420.18776666666668</v>
      </c>
      <c r="F44" s="55">
        <v>407.37495555555557</v>
      </c>
      <c r="G44" s="79">
        <v>389716.43864999997</v>
      </c>
      <c r="H44" s="55"/>
      <c r="I44" s="55">
        <v>93.861500000000007</v>
      </c>
      <c r="J44" s="55">
        <v>780.92242777777801</v>
      </c>
      <c r="K44" s="55">
        <v>225.92424444444441</v>
      </c>
      <c r="L44" s="55">
        <v>458.61793888888883</v>
      </c>
      <c r="M44" s="79">
        <v>1559.3261111111112</v>
      </c>
      <c r="N44" s="55">
        <v>1094.5509277777776</v>
      </c>
      <c r="O44" s="55">
        <v>464.77518333333342</v>
      </c>
      <c r="Q44" s="99" t="s">
        <v>106</v>
      </c>
      <c r="R44" s="99" t="s">
        <v>106</v>
      </c>
      <c r="S44" s="99" t="s">
        <v>106</v>
      </c>
      <c r="T44" s="99" t="s">
        <v>106</v>
      </c>
      <c r="U44" s="99" t="s">
        <v>106</v>
      </c>
      <c r="V44" s="99" t="s">
        <v>106</v>
      </c>
      <c r="W44" s="99"/>
      <c r="X44" s="99" t="s">
        <v>106</v>
      </c>
      <c r="Y44" s="99" t="s">
        <v>106</v>
      </c>
      <c r="Z44" s="99" t="s">
        <v>106</v>
      </c>
      <c r="AA44" s="99" t="s">
        <v>106</v>
      </c>
      <c r="AB44" s="99" t="s">
        <v>106</v>
      </c>
      <c r="AC44" s="99" t="s">
        <v>106</v>
      </c>
      <c r="AD44" s="99" t="s">
        <v>106</v>
      </c>
      <c r="AE44" s="99"/>
      <c r="AF44" s="99">
        <f t="shared" si="8"/>
        <v>-0.20103939702933271</v>
      </c>
      <c r="AG44" s="99">
        <f t="shared" si="8"/>
        <v>3.5998737997075425E-2</v>
      </c>
      <c r="AH44" s="99">
        <f t="shared" si="8"/>
        <v>7.0459455150649442E-2</v>
      </c>
      <c r="AI44" s="99">
        <f t="shared" si="8"/>
        <v>-0.34615003065025696</v>
      </c>
      <c r="AJ44" s="99">
        <f t="shared" si="8"/>
        <v>1.4069973887713472E-2</v>
      </c>
      <c r="AK44" s="99">
        <f t="shared" si="8"/>
        <v>6.5421169975313331E-2</v>
      </c>
      <c r="AL44" s="99"/>
      <c r="AM44" s="99">
        <f t="shared" si="9"/>
        <v>-0.17923884097142195</v>
      </c>
      <c r="AN44" s="99">
        <f t="shared" si="9"/>
        <v>4.513416346225041E-3</v>
      </c>
      <c r="AO44" s="99">
        <f t="shared" si="9"/>
        <v>2.4156390302647157E-2</v>
      </c>
      <c r="AP44" s="99">
        <f t="shared" si="9"/>
        <v>2.4521954037383109E-2</v>
      </c>
      <c r="AQ44" s="99">
        <f t="shared" si="9"/>
        <v>-4.34892542724441E-4</v>
      </c>
      <c r="AR44" s="99">
        <f t="shared" si="9"/>
        <v>3.5672922153358932E-2</v>
      </c>
      <c r="AS44" s="99">
        <f t="shared" si="9"/>
        <v>-7.6277482669942942E-2</v>
      </c>
    </row>
    <row r="45" spans="1:45" s="35" customFormat="1" x14ac:dyDescent="0.2">
      <c r="A45" s="50">
        <v>45992</v>
      </c>
      <c r="B45" s="55">
        <v>2477.4237409090911</v>
      </c>
      <c r="C45" s="55">
        <v>17125.259036363637</v>
      </c>
      <c r="D45" s="55">
        <v>296102.10693181813</v>
      </c>
      <c r="E45" s="55">
        <v>100.71231363636365</v>
      </c>
      <c r="F45" s="55">
        <v>424.89089545454539</v>
      </c>
      <c r="G45" s="79">
        <v>316230.39291818184</v>
      </c>
      <c r="H45" s="55"/>
      <c r="I45" s="55">
        <v>49.785081818181816</v>
      </c>
      <c r="J45" s="55">
        <v>686.2809227272727</v>
      </c>
      <c r="K45" s="55">
        <v>72.073804545454536</v>
      </c>
      <c r="L45" s="55">
        <v>479.71879090909096</v>
      </c>
      <c r="M45" s="79">
        <v>1287.8585999999998</v>
      </c>
      <c r="N45" s="55">
        <v>969.48353181818175</v>
      </c>
      <c r="O45" s="55">
        <v>318.37506818181816</v>
      </c>
      <c r="Q45" s="99" t="s">
        <v>106</v>
      </c>
      <c r="R45" s="99" t="s">
        <v>106</v>
      </c>
      <c r="S45" s="99" t="s">
        <v>106</v>
      </c>
      <c r="T45" s="99" t="s">
        <v>106</v>
      </c>
      <c r="U45" s="99" t="s">
        <v>106</v>
      </c>
      <c r="V45" s="99" t="s">
        <v>106</v>
      </c>
      <c r="W45" s="99"/>
      <c r="X45" s="99" t="s">
        <v>106</v>
      </c>
      <c r="Y45" s="99" t="s">
        <v>106</v>
      </c>
      <c r="Z45" s="99" t="s">
        <v>106</v>
      </c>
      <c r="AA45" s="99" t="s">
        <v>106</v>
      </c>
      <c r="AB45" s="99" t="s">
        <v>106</v>
      </c>
      <c r="AC45" s="99" t="s">
        <v>106</v>
      </c>
      <c r="AD45" s="99" t="s">
        <v>106</v>
      </c>
      <c r="AE45" s="99"/>
      <c r="AF45" s="99">
        <f t="shared" si="8"/>
        <v>-5.1450477233822789E-2</v>
      </c>
      <c r="AG45" s="99">
        <f t="shared" si="8"/>
        <v>-0.14343908061759714</v>
      </c>
      <c r="AH45" s="99">
        <f t="shared" si="8"/>
        <v>-0.19160519744759252</v>
      </c>
      <c r="AI45" s="99">
        <f t="shared" si="8"/>
        <v>-0.76031593105313244</v>
      </c>
      <c r="AJ45" s="99">
        <f t="shared" si="8"/>
        <v>4.2997095575260769E-2</v>
      </c>
      <c r="AK45" s="99">
        <f t="shared" si="8"/>
        <v>-0.18856285864249911</v>
      </c>
      <c r="AL45" s="99"/>
      <c r="AM45" s="99">
        <f t="shared" si="9"/>
        <v>-0.46958996161171718</v>
      </c>
      <c r="AN45" s="99">
        <f t="shared" si="9"/>
        <v>-0.12119194132997402</v>
      </c>
      <c r="AO45" s="99">
        <f t="shared" si="9"/>
        <v>-0.68098242522538244</v>
      </c>
      <c r="AP45" s="99">
        <f t="shared" si="9"/>
        <v>4.6009652547224666E-2</v>
      </c>
      <c r="AQ45" s="99">
        <f t="shared" si="9"/>
        <v>-0.17409283996256242</v>
      </c>
      <c r="AR45" s="99">
        <f t="shared" si="9"/>
        <v>-0.11426366081797135</v>
      </c>
      <c r="AS45" s="99">
        <f t="shared" si="9"/>
        <v>-0.31499124824510727</v>
      </c>
    </row>
    <row r="46" spans="1:45" s="35" customFormat="1" x14ac:dyDescent="0.2">
      <c r="A46" s="50">
        <v>46023</v>
      </c>
      <c r="B46" s="55">
        <v>3346.2883950000005</v>
      </c>
      <c r="C46" s="55">
        <v>24916.893800000005</v>
      </c>
      <c r="D46" s="55">
        <v>408596.98621499998</v>
      </c>
      <c r="E46" s="55">
        <v>296.99700999999999</v>
      </c>
      <c r="F46" s="55">
        <v>667.79241999999999</v>
      </c>
      <c r="G46" s="79">
        <v>437824.95783999999</v>
      </c>
      <c r="H46" s="55"/>
      <c r="I46" s="55">
        <v>80.287524999999988</v>
      </c>
      <c r="J46" s="55">
        <v>1069.32918</v>
      </c>
      <c r="K46" s="55">
        <v>377.85082000000006</v>
      </c>
      <c r="L46" s="55">
        <v>768.80644000000007</v>
      </c>
      <c r="M46" s="79">
        <v>2296.2739650000003</v>
      </c>
      <c r="N46" s="55">
        <v>1670.6804350000002</v>
      </c>
      <c r="O46" s="55">
        <v>625.59352999999999</v>
      </c>
      <c r="Q46" s="99" t="s">
        <v>106</v>
      </c>
      <c r="R46" s="99" t="s">
        <v>106</v>
      </c>
      <c r="S46" s="99" t="s">
        <v>106</v>
      </c>
      <c r="T46" s="99" t="s">
        <v>106</v>
      </c>
      <c r="U46" s="99" t="s">
        <v>106</v>
      </c>
      <c r="V46" s="99" t="s">
        <v>106</v>
      </c>
      <c r="W46" s="99"/>
      <c r="X46" s="99" t="s">
        <v>106</v>
      </c>
      <c r="Y46" s="99" t="s">
        <v>106</v>
      </c>
      <c r="Z46" s="99" t="s">
        <v>106</v>
      </c>
      <c r="AA46" s="99" t="s">
        <v>106</v>
      </c>
      <c r="AB46" s="99" t="s">
        <v>106</v>
      </c>
      <c r="AC46" s="99" t="s">
        <v>106</v>
      </c>
      <c r="AD46" s="99" t="s">
        <v>106</v>
      </c>
      <c r="AE46" s="99"/>
      <c r="AF46" s="99">
        <f t="shared" si="8"/>
        <v>0.35071297644547461</v>
      </c>
      <c r="AG46" s="99">
        <f t="shared" si="8"/>
        <v>0.45497908948948873</v>
      </c>
      <c r="AH46" s="99">
        <f t="shared" si="8"/>
        <v>0.3799192124934303</v>
      </c>
      <c r="AI46" s="99">
        <f t="shared" si="8"/>
        <v>1.9489642256889321</v>
      </c>
      <c r="AJ46" s="99">
        <f t="shared" si="8"/>
        <v>0.57167975860155873</v>
      </c>
      <c r="AK46" s="99">
        <f t="shared" si="8"/>
        <v>0.38451258210743289</v>
      </c>
      <c r="AL46" s="99"/>
      <c r="AM46" s="99">
        <f t="shared" si="9"/>
        <v>0.61268239536524161</v>
      </c>
      <c r="AN46" s="99">
        <f t="shared" si="9"/>
        <v>0.55815081636029995</v>
      </c>
      <c r="AO46" s="99">
        <f t="shared" si="9"/>
        <v>4.2425541066269394</v>
      </c>
      <c r="AP46" s="99">
        <f t="shared" si="9"/>
        <v>0.60261898130584712</v>
      </c>
      <c r="AQ46" s="99">
        <f t="shared" si="9"/>
        <v>0.7830171456711168</v>
      </c>
      <c r="AR46" s="99">
        <f t="shared" si="9"/>
        <v>0.72326850345439575</v>
      </c>
      <c r="AS46" s="99">
        <f t="shared" si="9"/>
        <v>0.9649576632135497</v>
      </c>
    </row>
    <row r="47" spans="1:45" s="35" customFormat="1" x14ac:dyDescent="0.2">
      <c r="A47" s="50">
        <v>46054</v>
      </c>
      <c r="B47" s="55">
        <v>2844.4236315789476</v>
      </c>
      <c r="C47" s="55">
        <v>20060.574752631579</v>
      </c>
      <c r="D47" s="55">
        <v>329491.55406315788</v>
      </c>
      <c r="E47" s="55">
        <v>498.09399473684203</v>
      </c>
      <c r="F47" s="55">
        <v>729.16681052631588</v>
      </c>
      <c r="G47" s="79">
        <v>353623.81325263157</v>
      </c>
      <c r="H47" s="55"/>
      <c r="I47" s="55">
        <v>100.16363157894737</v>
      </c>
      <c r="J47" s="55">
        <v>1079.1028421052633</v>
      </c>
      <c r="K47" s="55">
        <v>389.53554210526312</v>
      </c>
      <c r="L47" s="55">
        <v>560.86634210526313</v>
      </c>
      <c r="M47" s="79">
        <v>2129.6683578947373</v>
      </c>
      <c r="N47" s="55">
        <v>1408.4341210526313</v>
      </c>
      <c r="O47" s="55">
        <v>721.23423684210525</v>
      </c>
      <c r="Q47" s="99" t="s">
        <v>106</v>
      </c>
      <c r="R47" s="99" t="s">
        <v>106</v>
      </c>
      <c r="S47" s="99" t="s">
        <v>106</v>
      </c>
      <c r="T47" s="99" t="s">
        <v>106</v>
      </c>
      <c r="U47" s="99" t="s">
        <v>106</v>
      </c>
      <c r="V47" s="99" t="s">
        <v>106</v>
      </c>
      <c r="W47" s="99"/>
      <c r="X47" s="99" t="s">
        <v>106</v>
      </c>
      <c r="Y47" s="99" t="s">
        <v>106</v>
      </c>
      <c r="Z47" s="99" t="s">
        <v>106</v>
      </c>
      <c r="AA47" s="99" t="s">
        <v>106</v>
      </c>
      <c r="AB47" s="99" t="s">
        <v>106</v>
      </c>
      <c r="AC47" s="99" t="s">
        <v>106</v>
      </c>
      <c r="AD47" s="99" t="s">
        <v>106</v>
      </c>
      <c r="AE47" s="99"/>
      <c r="AF47" s="99">
        <f t="shared" si="8"/>
        <v>-0.14997654241963587</v>
      </c>
      <c r="AG47" s="99">
        <f t="shared" si="8"/>
        <v>-0.19490066002402051</v>
      </c>
      <c r="AH47" s="99">
        <f t="shared" si="8"/>
        <v>-0.19360258352521853</v>
      </c>
      <c r="AI47" s="99">
        <f t="shared" si="8"/>
        <v>0.67710104130961479</v>
      </c>
      <c r="AJ47" s="99">
        <f t="shared" si="8"/>
        <v>9.1906389902293162E-2</v>
      </c>
      <c r="AK47" s="99">
        <f t="shared" si="8"/>
        <v>-0.19231691359664138</v>
      </c>
      <c r="AL47" s="99"/>
      <c r="AM47" s="99">
        <f t="shared" si="9"/>
        <v>0.24756158044412735</v>
      </c>
      <c r="AN47" s="99">
        <f t="shared" si="9"/>
        <v>9.1399938279654869E-3</v>
      </c>
      <c r="AO47" s="99">
        <f t="shared" si="9"/>
        <v>3.0924167652363499E-2</v>
      </c>
      <c r="AP47" s="99">
        <f t="shared" si="9"/>
        <v>-0.27047132682022923</v>
      </c>
      <c r="AQ47" s="99">
        <f t="shared" si="9"/>
        <v>-7.2554760296323351E-2</v>
      </c>
      <c r="AR47" s="99">
        <f t="shared" si="9"/>
        <v>-0.15696976420710218</v>
      </c>
      <c r="AS47" s="99">
        <f t="shared" si="9"/>
        <v>0.15287994880974121</v>
      </c>
    </row>
    <row r="48" spans="1:45" s="35" customFormat="1" x14ac:dyDescent="0.2">
      <c r="A48" s="50">
        <v>46082</v>
      </c>
      <c r="B48" s="55">
        <v>3045.8776818181823</v>
      </c>
      <c r="C48" s="55">
        <v>23296.278013636362</v>
      </c>
      <c r="D48" s="55">
        <v>413779.74950909079</v>
      </c>
      <c r="E48" s="55">
        <v>326.3544454545455</v>
      </c>
      <c r="F48" s="55">
        <v>655.01099999999997</v>
      </c>
      <c r="G48" s="79">
        <v>441103.27064999996</v>
      </c>
      <c r="H48" s="55"/>
      <c r="I48" s="55">
        <v>164.07145454545454</v>
      </c>
      <c r="J48" s="55">
        <v>904.48157272727269</v>
      </c>
      <c r="K48" s="55">
        <v>283.46702272727276</v>
      </c>
      <c r="L48" s="55">
        <v>660.56572727272714</v>
      </c>
      <c r="M48" s="79">
        <v>2012.585777272727</v>
      </c>
      <c r="N48" s="55">
        <v>1539.3174272727272</v>
      </c>
      <c r="O48" s="55">
        <v>473.26835000000005</v>
      </c>
      <c r="Q48" s="99">
        <f t="shared" ref="Q48:V48" si="10">IFERROR(B48/B36-1, "n/a")</f>
        <v>-3.7087757668845978E-2</v>
      </c>
      <c r="R48" s="99">
        <f t="shared" si="10"/>
        <v>0.27004097280646167</v>
      </c>
      <c r="S48" s="99">
        <f t="shared" si="10"/>
        <v>0.26514147634433516</v>
      </c>
      <c r="T48" s="99">
        <f t="shared" si="10"/>
        <v>-0.5864832917719236</v>
      </c>
      <c r="U48" s="99">
        <f t="shared" si="10"/>
        <v>0.20416895462950557</v>
      </c>
      <c r="V48" s="99">
        <f t="shared" si="10"/>
        <v>0.26065043500264218</v>
      </c>
      <c r="W48" s="99"/>
      <c r="X48" s="99">
        <f t="shared" ref="X48:AD48" si="11">IFERROR(I48/I36-1, "n/a")</f>
        <v>-4.0494910877002632E-2</v>
      </c>
      <c r="Y48" s="99">
        <f t="shared" si="11"/>
        <v>0.12113120339501138</v>
      </c>
      <c r="Z48" s="99">
        <f t="shared" si="11"/>
        <v>1.2161229732541559</v>
      </c>
      <c r="AA48" s="99">
        <f t="shared" si="11"/>
        <v>5.691273314469969E-2</v>
      </c>
      <c r="AB48" s="99">
        <f t="shared" si="11"/>
        <v>0.16290027237760007</v>
      </c>
      <c r="AC48" s="99">
        <f t="shared" si="11"/>
        <v>0.31618796709875863</v>
      </c>
      <c r="AD48" s="99">
        <f t="shared" si="11"/>
        <v>-0.15658530894215372</v>
      </c>
      <c r="AE48" s="99"/>
      <c r="AF48" s="99">
        <f t="shared" si="8"/>
        <v>7.0824207759589974E-2</v>
      </c>
      <c r="AG48" s="99">
        <f t="shared" si="8"/>
        <v>0.1612966378533256</v>
      </c>
      <c r="AH48" s="99">
        <f t="shared" si="8"/>
        <v>0.25581291661811867</v>
      </c>
      <c r="AI48" s="99">
        <f t="shared" si="8"/>
        <v>-0.3447934548438627</v>
      </c>
      <c r="AJ48" s="99">
        <f t="shared" si="8"/>
        <v>-0.10169937722863431</v>
      </c>
      <c r="AK48" s="99">
        <f t="shared" si="8"/>
        <v>0.24737999568731639</v>
      </c>
      <c r="AL48" s="99"/>
      <c r="AM48" s="99">
        <f t="shared" si="9"/>
        <v>0.63803420422247803</v>
      </c>
      <c r="AN48" s="99">
        <f t="shared" si="9"/>
        <v>-0.16182078534545907</v>
      </c>
      <c r="AO48" s="99">
        <f t="shared" si="9"/>
        <v>-0.27229484325034392</v>
      </c>
      <c r="AP48" s="99">
        <f t="shared" si="9"/>
        <v>0.17775961522888539</v>
      </c>
      <c r="AQ48" s="99">
        <f t="shared" si="9"/>
        <v>-5.4976907642911632E-2</v>
      </c>
      <c r="AR48" s="99">
        <f t="shared" si="9"/>
        <v>9.292824155827506E-2</v>
      </c>
      <c r="AS48" s="99">
        <f t="shared" si="9"/>
        <v>-0.34380770376045056</v>
      </c>
    </row>
    <row r="49" spans="1:45" s="35" customFormat="1" x14ac:dyDescent="0.2">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row>
    <row r="50" spans="1:45" s="35" customFormat="1" x14ac:dyDescent="0.2">
      <c r="A50" s="69">
        <v>46083</v>
      </c>
      <c r="B50" s="85">
        <v>2907.3433999999997</v>
      </c>
      <c r="C50" s="85">
        <v>27017.957599999998</v>
      </c>
      <c r="D50" s="85">
        <v>368671.05700000003</v>
      </c>
      <c r="E50" s="85">
        <v>473.25690000000003</v>
      </c>
      <c r="F50" s="85">
        <v>908.78250000000003</v>
      </c>
      <c r="G50" s="85">
        <v>399978.39739999996</v>
      </c>
      <c r="I50" s="55">
        <v>0</v>
      </c>
      <c r="J50" s="55">
        <v>456.82869999999997</v>
      </c>
      <c r="K50" s="55">
        <v>0</v>
      </c>
      <c r="L50" s="55">
        <v>639.33530000000007</v>
      </c>
      <c r="M50" s="55">
        <v>1096.164</v>
      </c>
      <c r="N50" s="55">
        <v>771.95539999999994</v>
      </c>
      <c r="O50" s="55">
        <v>324.20859999999999</v>
      </c>
      <c r="P50" s="67"/>
      <c r="Q50" s="99" t="s">
        <v>106</v>
      </c>
      <c r="R50" s="99" t="s">
        <v>106</v>
      </c>
      <c r="S50" s="99" t="s">
        <v>106</v>
      </c>
      <c r="T50" s="99" t="s">
        <v>106</v>
      </c>
      <c r="U50" s="99" t="s">
        <v>106</v>
      </c>
      <c r="V50" s="99" t="s">
        <v>106</v>
      </c>
      <c r="W50" s="99"/>
      <c r="X50" s="99" t="s">
        <v>106</v>
      </c>
      <c r="Y50" s="99" t="s">
        <v>106</v>
      </c>
      <c r="Z50" s="99" t="s">
        <v>106</v>
      </c>
      <c r="AA50" s="99" t="s">
        <v>106</v>
      </c>
      <c r="AB50" s="99" t="s">
        <v>106</v>
      </c>
      <c r="AC50" s="99" t="s">
        <v>106</v>
      </c>
      <c r="AD50" s="99" t="s">
        <v>106</v>
      </c>
      <c r="AE50" s="99"/>
      <c r="AF50" s="99" t="s">
        <v>106</v>
      </c>
      <c r="AG50" s="99" t="s">
        <v>106</v>
      </c>
      <c r="AH50" s="99" t="s">
        <v>106</v>
      </c>
      <c r="AI50" s="99" t="s">
        <v>106</v>
      </c>
      <c r="AJ50" s="99" t="s">
        <v>106</v>
      </c>
      <c r="AK50" s="99" t="s">
        <v>106</v>
      </c>
      <c r="AL50" s="99"/>
      <c r="AM50" s="99" t="s">
        <v>106</v>
      </c>
      <c r="AN50" s="99" t="s">
        <v>106</v>
      </c>
      <c r="AO50" s="99" t="s">
        <v>106</v>
      </c>
      <c r="AP50" s="99" t="s">
        <v>106</v>
      </c>
      <c r="AQ50" s="99" t="s">
        <v>106</v>
      </c>
      <c r="AR50" s="99" t="s">
        <v>106</v>
      </c>
      <c r="AS50" s="99" t="s">
        <v>106</v>
      </c>
    </row>
    <row r="51" spans="1:45" s="35" customFormat="1" x14ac:dyDescent="0.2">
      <c r="A51" s="69">
        <v>46084</v>
      </c>
      <c r="B51" s="85">
        <v>2481.8092999999994</v>
      </c>
      <c r="C51" s="85">
        <v>34252.337799999994</v>
      </c>
      <c r="D51" s="85">
        <v>523541.07309999998</v>
      </c>
      <c r="E51" s="85">
        <v>0</v>
      </c>
      <c r="F51" s="85">
        <v>1059.0454</v>
      </c>
      <c r="G51" s="85">
        <v>561334.26559999993</v>
      </c>
      <c r="I51" s="55">
        <v>0</v>
      </c>
      <c r="J51" s="55">
        <v>944.28320000000008</v>
      </c>
      <c r="K51" s="55">
        <v>0</v>
      </c>
      <c r="L51" s="55">
        <v>852.65930000000003</v>
      </c>
      <c r="M51" s="55">
        <v>1796.9425000000001</v>
      </c>
      <c r="N51" s="55">
        <v>1177.1842999999999</v>
      </c>
      <c r="O51" s="55">
        <v>619.75819999999999</v>
      </c>
      <c r="P51" s="67"/>
      <c r="Q51" s="99" t="s">
        <v>106</v>
      </c>
      <c r="R51" s="99" t="s">
        <v>106</v>
      </c>
      <c r="S51" s="99" t="s">
        <v>106</v>
      </c>
      <c r="T51" s="99" t="s">
        <v>106</v>
      </c>
      <c r="U51" s="99" t="s">
        <v>106</v>
      </c>
      <c r="V51" s="99" t="s">
        <v>106</v>
      </c>
      <c r="W51" s="99"/>
      <c r="X51" s="99" t="s">
        <v>106</v>
      </c>
      <c r="Y51" s="99" t="s">
        <v>106</v>
      </c>
      <c r="Z51" s="99" t="s">
        <v>106</v>
      </c>
      <c r="AA51" s="99" t="s">
        <v>106</v>
      </c>
      <c r="AB51" s="99" t="s">
        <v>106</v>
      </c>
      <c r="AC51" s="99" t="s">
        <v>106</v>
      </c>
      <c r="AD51" s="99" t="s">
        <v>106</v>
      </c>
      <c r="AE51" s="99"/>
      <c r="AF51" s="99">
        <f t="shared" ref="AF51:AK68" si="12">IFERROR(B51/B50-1, "n/a")</f>
        <v>-0.14636526940711592</v>
      </c>
      <c r="AG51" s="99">
        <f t="shared" si="12"/>
        <v>0.26776191994616183</v>
      </c>
      <c r="AH51" s="99">
        <f t="shared" si="12"/>
        <v>0.42007641543718988</v>
      </c>
      <c r="AI51" s="99">
        <f t="shared" si="12"/>
        <v>-1</v>
      </c>
      <c r="AJ51" s="99">
        <f t="shared" si="12"/>
        <v>0.16534528338738919</v>
      </c>
      <c r="AK51" s="99">
        <f t="shared" si="12"/>
        <v>0.40341145734087092</v>
      </c>
      <c r="AL51" s="99"/>
      <c r="AM51" s="99" t="str">
        <f>IFERROR(I51/I50-1, "n/a")</f>
        <v>n/a</v>
      </c>
      <c r="AN51" s="99">
        <f t="shared" ref="AN51:AS66" si="13">IFERROR(J51/J50-1, "n/a")</f>
        <v>1.0670400086509453</v>
      </c>
      <c r="AO51" s="99" t="str">
        <f t="shared" si="13"/>
        <v>n/a</v>
      </c>
      <c r="AP51" s="99">
        <f t="shared" si="13"/>
        <v>0.33366529268757716</v>
      </c>
      <c r="AQ51" s="99">
        <f t="shared" si="13"/>
        <v>0.63930077981032052</v>
      </c>
      <c r="AR51" s="99">
        <f t="shared" si="13"/>
        <v>0.52493822829660886</v>
      </c>
      <c r="AS51" s="99">
        <f t="shared" si="13"/>
        <v>0.91160320855153132</v>
      </c>
    </row>
    <row r="52" spans="1:45" s="35" customFormat="1" x14ac:dyDescent="0.2">
      <c r="A52" s="69">
        <v>46085</v>
      </c>
      <c r="B52" s="85">
        <v>4803.1211000000003</v>
      </c>
      <c r="C52" s="85">
        <v>27045.987500000003</v>
      </c>
      <c r="D52" s="85">
        <v>468791.96890000004</v>
      </c>
      <c r="E52" s="85">
        <v>0</v>
      </c>
      <c r="F52" s="85">
        <v>499.37709999999998</v>
      </c>
      <c r="G52" s="85">
        <v>501140.4546</v>
      </c>
      <c r="I52" s="55">
        <v>1304.4781</v>
      </c>
      <c r="J52" s="55">
        <v>897.94990000000007</v>
      </c>
      <c r="K52" s="55">
        <v>1334.3268999999998</v>
      </c>
      <c r="L52" s="55">
        <v>798.99950000000001</v>
      </c>
      <c r="M52" s="55">
        <v>4335.7543999999998</v>
      </c>
      <c r="N52" s="55">
        <v>2569.5827999999997</v>
      </c>
      <c r="O52" s="55">
        <v>1766.1716000000001</v>
      </c>
      <c r="P52" s="67"/>
      <c r="Q52" s="99" t="s">
        <v>106</v>
      </c>
      <c r="R52" s="99" t="s">
        <v>106</v>
      </c>
      <c r="S52" s="99" t="s">
        <v>106</v>
      </c>
      <c r="T52" s="99" t="s">
        <v>106</v>
      </c>
      <c r="U52" s="99" t="s">
        <v>106</v>
      </c>
      <c r="V52" s="99" t="s">
        <v>106</v>
      </c>
      <c r="W52" s="99"/>
      <c r="X52" s="99" t="s">
        <v>106</v>
      </c>
      <c r="Y52" s="99" t="s">
        <v>106</v>
      </c>
      <c r="Z52" s="99" t="s">
        <v>106</v>
      </c>
      <c r="AA52" s="99" t="s">
        <v>106</v>
      </c>
      <c r="AB52" s="99" t="s">
        <v>106</v>
      </c>
      <c r="AC52" s="99" t="s">
        <v>106</v>
      </c>
      <c r="AD52" s="99" t="s">
        <v>106</v>
      </c>
      <c r="AE52" s="99"/>
      <c r="AF52" s="99">
        <f t="shared" si="12"/>
        <v>0.93533044621921646</v>
      </c>
      <c r="AG52" s="99">
        <f t="shared" si="12"/>
        <v>-0.2103900277428653</v>
      </c>
      <c r="AH52" s="99">
        <f t="shared" si="12"/>
        <v>-0.1045746112636754</v>
      </c>
      <c r="AI52" s="99" t="str">
        <f t="shared" si="12"/>
        <v>n/a</v>
      </c>
      <c r="AJ52" s="99">
        <f t="shared" si="12"/>
        <v>-0.52846487978702328</v>
      </c>
      <c r="AK52" s="99">
        <f t="shared" si="12"/>
        <v>-0.10723345195337375</v>
      </c>
      <c r="AL52" s="99"/>
      <c r="AM52" s="99" t="str">
        <f t="shared" ref="AM52:AS68" si="14">IFERROR(I52/I51-1, "n/a")</f>
        <v>n/a</v>
      </c>
      <c r="AN52" s="99">
        <f t="shared" si="13"/>
        <v>-4.9067165443587246E-2</v>
      </c>
      <c r="AO52" s="99" t="str">
        <f t="shared" si="13"/>
        <v>n/a</v>
      </c>
      <c r="AP52" s="99">
        <f t="shared" si="13"/>
        <v>-6.2932287257055686E-2</v>
      </c>
      <c r="AQ52" s="99">
        <f t="shared" si="13"/>
        <v>1.4128509398603457</v>
      </c>
      <c r="AR52" s="99">
        <f t="shared" si="13"/>
        <v>1.1828211606287988</v>
      </c>
      <c r="AS52" s="99">
        <f t="shared" si="13"/>
        <v>1.8497752833282401</v>
      </c>
    </row>
    <row r="53" spans="1:45" s="35" customFormat="1" x14ac:dyDescent="0.2">
      <c r="A53" s="69">
        <v>46086</v>
      </c>
      <c r="B53" s="85">
        <v>5045.7555000000002</v>
      </c>
      <c r="C53" s="85">
        <v>26502.166500000003</v>
      </c>
      <c r="D53" s="85">
        <v>791090.35659999994</v>
      </c>
      <c r="E53" s="85">
        <v>0</v>
      </c>
      <c r="F53" s="85">
        <v>1428.6603</v>
      </c>
      <c r="G53" s="85">
        <v>824066.93889999995</v>
      </c>
      <c r="I53" s="55">
        <v>264.17670000000004</v>
      </c>
      <c r="J53" s="55">
        <v>1585.5913</v>
      </c>
      <c r="K53" s="55">
        <v>16.3047</v>
      </c>
      <c r="L53" s="55">
        <v>585.35350000000005</v>
      </c>
      <c r="M53" s="55">
        <v>2451.4261999999999</v>
      </c>
      <c r="N53" s="55">
        <v>1713.2454</v>
      </c>
      <c r="O53" s="55">
        <v>738.18079999999998</v>
      </c>
      <c r="P53" s="67"/>
      <c r="Q53" s="99" t="s">
        <v>106</v>
      </c>
      <c r="R53" s="99" t="s">
        <v>106</v>
      </c>
      <c r="S53" s="99" t="s">
        <v>106</v>
      </c>
      <c r="T53" s="99" t="s">
        <v>106</v>
      </c>
      <c r="U53" s="99" t="s">
        <v>106</v>
      </c>
      <c r="V53" s="99" t="s">
        <v>106</v>
      </c>
      <c r="W53" s="99"/>
      <c r="X53" s="99" t="s">
        <v>106</v>
      </c>
      <c r="Y53" s="99" t="s">
        <v>106</v>
      </c>
      <c r="Z53" s="99" t="s">
        <v>106</v>
      </c>
      <c r="AA53" s="99" t="s">
        <v>106</v>
      </c>
      <c r="AB53" s="99" t="s">
        <v>106</v>
      </c>
      <c r="AC53" s="99" t="s">
        <v>106</v>
      </c>
      <c r="AD53" s="99" t="s">
        <v>106</v>
      </c>
      <c r="AE53" s="99"/>
      <c r="AF53" s="99">
        <f t="shared" si="12"/>
        <v>5.0515986365615495E-2</v>
      </c>
      <c r="AG53" s="99">
        <f t="shared" si="12"/>
        <v>-2.0107270995374127E-2</v>
      </c>
      <c r="AH53" s="99">
        <f t="shared" si="12"/>
        <v>0.68750833862674532</v>
      </c>
      <c r="AI53" s="99" t="str">
        <f t="shared" si="12"/>
        <v>n/a</v>
      </c>
      <c r="AJ53" s="99">
        <f t="shared" si="12"/>
        <v>1.8608846901469853</v>
      </c>
      <c r="AK53" s="99">
        <f t="shared" si="12"/>
        <v>0.6443831890557572</v>
      </c>
      <c r="AL53" s="99"/>
      <c r="AM53" s="99">
        <f t="shared" si="14"/>
        <v>-0.7974847565474652</v>
      </c>
      <c r="AN53" s="99">
        <f t="shared" si="13"/>
        <v>0.76579038541014355</v>
      </c>
      <c r="AO53" s="99">
        <f t="shared" si="13"/>
        <v>-0.98778058060584706</v>
      </c>
      <c r="AP53" s="99">
        <f t="shared" si="13"/>
        <v>-0.26739190700369642</v>
      </c>
      <c r="AQ53" s="99">
        <f t="shared" si="13"/>
        <v>-0.43460215366442345</v>
      </c>
      <c r="AR53" s="99">
        <f t="shared" si="13"/>
        <v>-0.33325931353525551</v>
      </c>
      <c r="AS53" s="99">
        <f t="shared" si="13"/>
        <v>-0.58204468920234032</v>
      </c>
    </row>
    <row r="54" spans="1:45" s="35" customFormat="1" x14ac:dyDescent="0.2">
      <c r="A54" s="69">
        <v>46087</v>
      </c>
      <c r="B54" s="85">
        <v>2372.7019999999998</v>
      </c>
      <c r="C54" s="85">
        <v>28172.159299999996</v>
      </c>
      <c r="D54" s="85">
        <v>609995.02930000005</v>
      </c>
      <c r="E54" s="85">
        <v>0</v>
      </c>
      <c r="F54" s="85">
        <v>223.50790000000003</v>
      </c>
      <c r="G54" s="85">
        <v>640763.39850000001</v>
      </c>
      <c r="I54" s="55">
        <v>57.527000000000001</v>
      </c>
      <c r="J54" s="55">
        <v>670.90329999999994</v>
      </c>
      <c r="K54" s="55">
        <v>0</v>
      </c>
      <c r="L54" s="55">
        <v>454.33180000000004</v>
      </c>
      <c r="M54" s="55">
        <v>1182.7620999999999</v>
      </c>
      <c r="N54" s="55">
        <v>818.89339999999993</v>
      </c>
      <c r="O54" s="55">
        <v>363.86869999999999</v>
      </c>
      <c r="P54" s="67"/>
      <c r="Q54" s="99" t="s">
        <v>106</v>
      </c>
      <c r="R54" s="99" t="s">
        <v>106</v>
      </c>
      <c r="S54" s="99" t="s">
        <v>106</v>
      </c>
      <c r="T54" s="99" t="s">
        <v>106</v>
      </c>
      <c r="U54" s="99" t="s">
        <v>106</v>
      </c>
      <c r="V54" s="99" t="s">
        <v>106</v>
      </c>
      <c r="W54" s="99"/>
      <c r="X54" s="99" t="s">
        <v>106</v>
      </c>
      <c r="Y54" s="99" t="s">
        <v>106</v>
      </c>
      <c r="Z54" s="99" t="s">
        <v>106</v>
      </c>
      <c r="AA54" s="99" t="s">
        <v>106</v>
      </c>
      <c r="AB54" s="99" t="s">
        <v>106</v>
      </c>
      <c r="AC54" s="99" t="s">
        <v>106</v>
      </c>
      <c r="AD54" s="99" t="s">
        <v>106</v>
      </c>
      <c r="AE54" s="99"/>
      <c r="AF54" s="99">
        <f t="shared" si="12"/>
        <v>-0.52976278775299357</v>
      </c>
      <c r="AG54" s="99">
        <f t="shared" si="12"/>
        <v>6.3013444580087175E-2</v>
      </c>
      <c r="AH54" s="99">
        <f t="shared" si="12"/>
        <v>-0.22891863841991866</v>
      </c>
      <c r="AI54" s="99" t="str">
        <f t="shared" si="12"/>
        <v>n/a</v>
      </c>
      <c r="AJ54" s="99">
        <f t="shared" si="12"/>
        <v>-0.8435542024930629</v>
      </c>
      <c r="AK54" s="99">
        <f t="shared" si="12"/>
        <v>-0.22243768284731991</v>
      </c>
      <c r="AL54" s="99"/>
      <c r="AM54" s="99">
        <f t="shared" si="14"/>
        <v>-0.78224044739751841</v>
      </c>
      <c r="AN54" s="99">
        <f t="shared" si="13"/>
        <v>-0.57687501186465906</v>
      </c>
      <c r="AO54" s="99">
        <f t="shared" si="13"/>
        <v>-1</v>
      </c>
      <c r="AP54" s="99">
        <f t="shared" si="13"/>
        <v>-0.22383346131867321</v>
      </c>
      <c r="AQ54" s="99">
        <f t="shared" si="13"/>
        <v>-0.51752082114485032</v>
      </c>
      <c r="AR54" s="99">
        <f t="shared" si="13"/>
        <v>-0.52202212245834723</v>
      </c>
      <c r="AS54" s="99">
        <f t="shared" si="13"/>
        <v>-0.50707374128397809</v>
      </c>
    </row>
    <row r="55" spans="1:45" s="35" customFormat="1" x14ac:dyDescent="0.2">
      <c r="A55" s="69">
        <v>46090</v>
      </c>
      <c r="B55" s="85">
        <v>1950.1612</v>
      </c>
      <c r="C55" s="85">
        <v>31157.422299999998</v>
      </c>
      <c r="D55" s="85">
        <v>757283.7466999999</v>
      </c>
      <c r="E55" s="85">
        <v>0</v>
      </c>
      <c r="F55" s="85">
        <v>514.53309999999999</v>
      </c>
      <c r="G55" s="85">
        <v>790905.86329999985</v>
      </c>
      <c r="I55" s="55">
        <v>0</v>
      </c>
      <c r="J55" s="55">
        <v>853.19050000000004</v>
      </c>
      <c r="K55" s="55">
        <v>0</v>
      </c>
      <c r="L55" s="55">
        <v>205.84360000000001</v>
      </c>
      <c r="M55" s="55">
        <v>1059.0341000000001</v>
      </c>
      <c r="N55" s="55">
        <v>791.48099999999999</v>
      </c>
      <c r="O55" s="55">
        <v>267.55309999999997</v>
      </c>
      <c r="P55" s="67"/>
      <c r="Q55" s="99" t="s">
        <v>106</v>
      </c>
      <c r="R55" s="99" t="s">
        <v>106</v>
      </c>
      <c r="S55" s="99" t="s">
        <v>106</v>
      </c>
      <c r="T55" s="99" t="s">
        <v>106</v>
      </c>
      <c r="U55" s="99" t="s">
        <v>106</v>
      </c>
      <c r="V55" s="99" t="s">
        <v>106</v>
      </c>
      <c r="W55" s="99"/>
      <c r="X55" s="99" t="s">
        <v>106</v>
      </c>
      <c r="Y55" s="99" t="s">
        <v>106</v>
      </c>
      <c r="Z55" s="99" t="s">
        <v>106</v>
      </c>
      <c r="AA55" s="99" t="s">
        <v>106</v>
      </c>
      <c r="AB55" s="99" t="s">
        <v>106</v>
      </c>
      <c r="AC55" s="99" t="s">
        <v>106</v>
      </c>
      <c r="AD55" s="99" t="s">
        <v>106</v>
      </c>
      <c r="AE55" s="99"/>
      <c r="AF55" s="99">
        <f t="shared" si="12"/>
        <v>-0.17808422633773635</v>
      </c>
      <c r="AG55" s="99">
        <f t="shared" si="12"/>
        <v>0.10596500496147643</v>
      </c>
      <c r="AH55" s="99">
        <f t="shared" si="12"/>
        <v>0.24145888134370708</v>
      </c>
      <c r="AI55" s="99" t="str">
        <f t="shared" si="12"/>
        <v>n/a</v>
      </c>
      <c r="AJ55" s="99">
        <f t="shared" si="12"/>
        <v>1.3020801501870847</v>
      </c>
      <c r="AK55" s="99">
        <f t="shared" si="12"/>
        <v>0.2343181042354745</v>
      </c>
      <c r="AL55" s="99"/>
      <c r="AM55" s="99">
        <f t="shared" si="14"/>
        <v>-1</v>
      </c>
      <c r="AN55" s="99">
        <f t="shared" si="13"/>
        <v>0.27170413381481362</v>
      </c>
      <c r="AO55" s="99" t="str">
        <f t="shared" si="13"/>
        <v>n/a</v>
      </c>
      <c r="AP55" s="99">
        <f t="shared" si="13"/>
        <v>-0.54693111950341144</v>
      </c>
      <c r="AQ55" s="99">
        <f t="shared" si="13"/>
        <v>-0.10460937157184846</v>
      </c>
      <c r="AR55" s="99">
        <f t="shared" si="13"/>
        <v>-3.3474930925075141E-2</v>
      </c>
      <c r="AS55" s="99">
        <f t="shared" si="13"/>
        <v>-0.26469877733369218</v>
      </c>
    </row>
    <row r="56" spans="1:45" s="35" customFormat="1" x14ac:dyDescent="0.2">
      <c r="A56" s="69">
        <v>46091</v>
      </c>
      <c r="B56" s="85">
        <v>5040.1701000000003</v>
      </c>
      <c r="C56" s="85">
        <v>34042.500400000004</v>
      </c>
      <c r="D56" s="85">
        <v>463811.78259999998</v>
      </c>
      <c r="E56" s="85">
        <v>441.89929999999998</v>
      </c>
      <c r="F56" s="85">
        <v>605.55369999999994</v>
      </c>
      <c r="G56" s="85">
        <v>503941.90609999996</v>
      </c>
      <c r="I56" s="55">
        <v>0</v>
      </c>
      <c r="J56" s="55">
        <v>991.60450000000003</v>
      </c>
      <c r="K56" s="55">
        <v>0</v>
      </c>
      <c r="L56" s="55">
        <v>1021.5469000000001</v>
      </c>
      <c r="M56" s="55">
        <v>2013.1514000000002</v>
      </c>
      <c r="N56" s="55">
        <v>1605.1917000000001</v>
      </c>
      <c r="O56" s="55">
        <v>407.9597</v>
      </c>
      <c r="P56" s="67"/>
      <c r="Q56" s="99" t="s">
        <v>106</v>
      </c>
      <c r="R56" s="99" t="s">
        <v>106</v>
      </c>
      <c r="S56" s="99" t="s">
        <v>106</v>
      </c>
      <c r="T56" s="99" t="s">
        <v>106</v>
      </c>
      <c r="U56" s="99" t="s">
        <v>106</v>
      </c>
      <c r="V56" s="99" t="s">
        <v>106</v>
      </c>
      <c r="W56" s="99"/>
      <c r="X56" s="99" t="s">
        <v>106</v>
      </c>
      <c r="Y56" s="99" t="s">
        <v>106</v>
      </c>
      <c r="Z56" s="99" t="s">
        <v>106</v>
      </c>
      <c r="AA56" s="99" t="s">
        <v>106</v>
      </c>
      <c r="AB56" s="99" t="s">
        <v>106</v>
      </c>
      <c r="AC56" s="99" t="s">
        <v>106</v>
      </c>
      <c r="AD56" s="99" t="s">
        <v>106</v>
      </c>
      <c r="AE56" s="99"/>
      <c r="AF56" s="99">
        <f t="shared" si="12"/>
        <v>1.5844889642969004</v>
      </c>
      <c r="AG56" s="99">
        <f t="shared" si="12"/>
        <v>9.259681600810743E-2</v>
      </c>
      <c r="AH56" s="99">
        <f t="shared" si="12"/>
        <v>-0.38753236865158769</v>
      </c>
      <c r="AI56" s="99" t="str">
        <f t="shared" si="12"/>
        <v>n/a</v>
      </c>
      <c r="AJ56" s="99">
        <f t="shared" si="12"/>
        <v>0.17689940647161473</v>
      </c>
      <c r="AK56" s="99">
        <f t="shared" si="12"/>
        <v>-0.36282947252744169</v>
      </c>
      <c r="AL56" s="99"/>
      <c r="AM56" s="99" t="str">
        <f t="shared" si="14"/>
        <v>n/a</v>
      </c>
      <c r="AN56" s="99">
        <f t="shared" si="13"/>
        <v>0.16223106094125517</v>
      </c>
      <c r="AO56" s="99" t="str">
        <f t="shared" si="13"/>
        <v>n/a</v>
      </c>
      <c r="AP56" s="99">
        <f t="shared" si="13"/>
        <v>3.9627333567815564</v>
      </c>
      <c r="AQ56" s="99">
        <f t="shared" si="13"/>
        <v>0.90093161306137359</v>
      </c>
      <c r="AR56" s="99">
        <f t="shared" si="13"/>
        <v>1.0280862080075202</v>
      </c>
      <c r="AS56" s="99">
        <f t="shared" si="13"/>
        <v>0.52478031463660879</v>
      </c>
    </row>
    <row r="57" spans="1:45" s="35" customFormat="1" x14ac:dyDescent="0.2">
      <c r="A57" s="69">
        <v>46092</v>
      </c>
      <c r="B57" s="85">
        <v>3967.8155999999999</v>
      </c>
      <c r="C57" s="85">
        <v>23599.329800000003</v>
      </c>
      <c r="D57" s="85">
        <v>402117.08850000001</v>
      </c>
      <c r="E57" s="85">
        <v>0</v>
      </c>
      <c r="F57" s="85">
        <v>890.97289999999998</v>
      </c>
      <c r="G57" s="85">
        <v>430575.20679999999</v>
      </c>
      <c r="I57" s="55">
        <v>0</v>
      </c>
      <c r="J57" s="55">
        <v>902.28010000000006</v>
      </c>
      <c r="K57" s="55">
        <v>80.235799999999983</v>
      </c>
      <c r="L57" s="55">
        <v>798.2518</v>
      </c>
      <c r="M57" s="55">
        <v>1780.7677000000001</v>
      </c>
      <c r="N57" s="55">
        <v>1377.816</v>
      </c>
      <c r="O57" s="55">
        <v>402.95169999999996</v>
      </c>
      <c r="P57" s="67"/>
      <c r="Q57" s="99" t="s">
        <v>106</v>
      </c>
      <c r="R57" s="99" t="s">
        <v>106</v>
      </c>
      <c r="S57" s="99" t="s">
        <v>106</v>
      </c>
      <c r="T57" s="99" t="s">
        <v>106</v>
      </c>
      <c r="U57" s="99" t="s">
        <v>106</v>
      </c>
      <c r="V57" s="99" t="s">
        <v>106</v>
      </c>
      <c r="W57" s="99"/>
      <c r="X57" s="99" t="s">
        <v>106</v>
      </c>
      <c r="Y57" s="99" t="s">
        <v>106</v>
      </c>
      <c r="Z57" s="99" t="s">
        <v>106</v>
      </c>
      <c r="AA57" s="99" t="s">
        <v>106</v>
      </c>
      <c r="AB57" s="99" t="s">
        <v>106</v>
      </c>
      <c r="AC57" s="99" t="s">
        <v>106</v>
      </c>
      <c r="AD57" s="99" t="s">
        <v>106</v>
      </c>
      <c r="AE57" s="99"/>
      <c r="AF57" s="99">
        <f t="shared" si="12"/>
        <v>-0.21276156929703627</v>
      </c>
      <c r="AG57" s="99">
        <f t="shared" si="12"/>
        <v>-0.30676861209642525</v>
      </c>
      <c r="AH57" s="99">
        <f t="shared" si="12"/>
        <v>-0.13301665980574418</v>
      </c>
      <c r="AI57" s="99">
        <f t="shared" si="12"/>
        <v>-1</v>
      </c>
      <c r="AJ57" s="99">
        <f t="shared" si="12"/>
        <v>0.47133590299258366</v>
      </c>
      <c r="AK57" s="99">
        <f t="shared" si="12"/>
        <v>-0.14558562884318138</v>
      </c>
      <c r="AL57" s="99"/>
      <c r="AM57" s="99" t="str">
        <f t="shared" si="14"/>
        <v>n/a</v>
      </c>
      <c r="AN57" s="99">
        <f t="shared" si="13"/>
        <v>-9.0080672284161611E-2</v>
      </c>
      <c r="AO57" s="99" t="str">
        <f t="shared" si="13"/>
        <v>n/a</v>
      </c>
      <c r="AP57" s="99">
        <f t="shared" si="13"/>
        <v>-0.21858526515033239</v>
      </c>
      <c r="AQ57" s="99">
        <f t="shared" si="13"/>
        <v>-0.11543279854659716</v>
      </c>
      <c r="AR57" s="99">
        <f t="shared" si="13"/>
        <v>-0.14165018421164277</v>
      </c>
      <c r="AS57" s="99">
        <f t="shared" si="13"/>
        <v>-1.2275722332377503E-2</v>
      </c>
    </row>
    <row r="58" spans="1:45" s="35" customFormat="1" x14ac:dyDescent="0.2">
      <c r="A58" s="69">
        <v>46093</v>
      </c>
      <c r="B58" s="85">
        <v>3525.7856999999999</v>
      </c>
      <c r="C58" s="85">
        <v>24979.16</v>
      </c>
      <c r="D58" s="85">
        <v>439310.25429999997</v>
      </c>
      <c r="E58" s="85">
        <v>458.31079999999997</v>
      </c>
      <c r="F58" s="85">
        <v>953.96849999999995</v>
      </c>
      <c r="G58" s="85">
        <v>469227.47929999995</v>
      </c>
      <c r="I58" s="55">
        <v>0</v>
      </c>
      <c r="J58" s="55">
        <v>1169.038</v>
      </c>
      <c r="K58" s="55">
        <v>0</v>
      </c>
      <c r="L58" s="55">
        <v>848.30840000000001</v>
      </c>
      <c r="M58" s="55">
        <v>2017.3463999999999</v>
      </c>
      <c r="N58" s="55">
        <v>1554.0048999999999</v>
      </c>
      <c r="O58" s="55">
        <v>463.3415</v>
      </c>
      <c r="P58" s="67"/>
      <c r="Q58" s="99" t="s">
        <v>106</v>
      </c>
      <c r="R58" s="99" t="s">
        <v>106</v>
      </c>
      <c r="S58" s="99" t="s">
        <v>106</v>
      </c>
      <c r="T58" s="99" t="s">
        <v>106</v>
      </c>
      <c r="U58" s="99" t="s">
        <v>106</v>
      </c>
      <c r="V58" s="99" t="s">
        <v>106</v>
      </c>
      <c r="W58" s="99"/>
      <c r="X58" s="99" t="s">
        <v>106</v>
      </c>
      <c r="Y58" s="99" t="s">
        <v>106</v>
      </c>
      <c r="Z58" s="99" t="s">
        <v>106</v>
      </c>
      <c r="AA58" s="99" t="s">
        <v>106</v>
      </c>
      <c r="AB58" s="99" t="s">
        <v>106</v>
      </c>
      <c r="AC58" s="99" t="s">
        <v>106</v>
      </c>
      <c r="AD58" s="99" t="s">
        <v>106</v>
      </c>
      <c r="AE58" s="99"/>
      <c r="AF58" s="99">
        <f t="shared" si="12"/>
        <v>-0.11140384144868021</v>
      </c>
      <c r="AG58" s="99">
        <f t="shared" si="12"/>
        <v>5.8469041777618358E-2</v>
      </c>
      <c r="AH58" s="99">
        <f t="shared" si="12"/>
        <v>9.2493372859979717E-2</v>
      </c>
      <c r="AI58" s="99" t="str">
        <f t="shared" si="12"/>
        <v>n/a</v>
      </c>
      <c r="AJ58" s="99">
        <f t="shared" si="12"/>
        <v>7.0704282924878958E-2</v>
      </c>
      <c r="AK58" s="99">
        <f t="shared" si="12"/>
        <v>8.9768922802732964E-2</v>
      </c>
      <c r="AL58" s="99"/>
      <c r="AM58" s="99" t="str">
        <f t="shared" si="14"/>
        <v>n/a</v>
      </c>
      <c r="AN58" s="99">
        <f t="shared" si="13"/>
        <v>0.29564865721852884</v>
      </c>
      <c r="AO58" s="99">
        <f t="shared" si="13"/>
        <v>-1</v>
      </c>
      <c r="AP58" s="99">
        <f t="shared" si="13"/>
        <v>6.270778218101114E-2</v>
      </c>
      <c r="AQ58" s="99">
        <f t="shared" si="13"/>
        <v>0.1328520839635623</v>
      </c>
      <c r="AR58" s="99">
        <f t="shared" si="13"/>
        <v>0.12787549280890897</v>
      </c>
      <c r="AS58" s="99">
        <f t="shared" si="13"/>
        <v>0.14986858226432598</v>
      </c>
    </row>
    <row r="59" spans="1:45" s="35" customFormat="1" x14ac:dyDescent="0.2">
      <c r="A59" s="69">
        <v>46094</v>
      </c>
      <c r="B59" s="85">
        <v>2179.8597</v>
      </c>
      <c r="C59" s="85">
        <v>29526.639299999999</v>
      </c>
      <c r="D59" s="85">
        <v>281099.06560000003</v>
      </c>
      <c r="E59" s="85">
        <v>308.55090000000001</v>
      </c>
      <c r="F59" s="85">
        <v>519.57920000000001</v>
      </c>
      <c r="G59" s="85">
        <v>313633.69469999999</v>
      </c>
      <c r="I59" s="55">
        <v>0</v>
      </c>
      <c r="J59" s="55">
        <v>999.62340000000006</v>
      </c>
      <c r="K59" s="55">
        <v>0</v>
      </c>
      <c r="L59" s="55">
        <v>691.23840000000007</v>
      </c>
      <c r="M59" s="55">
        <v>1690.8618000000001</v>
      </c>
      <c r="N59" s="55">
        <v>1377.3181</v>
      </c>
      <c r="O59" s="55">
        <v>313.5437</v>
      </c>
      <c r="P59" s="67"/>
      <c r="Q59" s="99" t="s">
        <v>106</v>
      </c>
      <c r="R59" s="99" t="s">
        <v>106</v>
      </c>
      <c r="S59" s="99" t="s">
        <v>106</v>
      </c>
      <c r="T59" s="99" t="s">
        <v>106</v>
      </c>
      <c r="U59" s="99" t="s">
        <v>106</v>
      </c>
      <c r="V59" s="99" t="s">
        <v>106</v>
      </c>
      <c r="W59" s="99"/>
      <c r="X59" s="99" t="s">
        <v>106</v>
      </c>
      <c r="Y59" s="99" t="s">
        <v>106</v>
      </c>
      <c r="Z59" s="99" t="s">
        <v>106</v>
      </c>
      <c r="AA59" s="99" t="s">
        <v>106</v>
      </c>
      <c r="AB59" s="99" t="s">
        <v>106</v>
      </c>
      <c r="AC59" s="99" t="s">
        <v>106</v>
      </c>
      <c r="AD59" s="99" t="s">
        <v>106</v>
      </c>
      <c r="AE59" s="99"/>
      <c r="AF59" s="99">
        <f t="shared" si="12"/>
        <v>-0.38173789178395046</v>
      </c>
      <c r="AG59" s="99">
        <f t="shared" si="12"/>
        <v>0.18205092965496039</v>
      </c>
      <c r="AH59" s="99">
        <f t="shared" si="12"/>
        <v>-0.36013543310545926</v>
      </c>
      <c r="AI59" s="99">
        <f t="shared" si="12"/>
        <v>-0.32676493767984516</v>
      </c>
      <c r="AJ59" s="99">
        <f t="shared" si="12"/>
        <v>-0.45534973114940369</v>
      </c>
      <c r="AK59" s="99">
        <f t="shared" si="12"/>
        <v>-0.33159563636834932</v>
      </c>
      <c r="AL59" s="99"/>
      <c r="AM59" s="99" t="str">
        <f t="shared" si="14"/>
        <v>n/a</v>
      </c>
      <c r="AN59" s="99">
        <f t="shared" si="13"/>
        <v>-0.14491795818442166</v>
      </c>
      <c r="AO59" s="99" t="str">
        <f t="shared" si="13"/>
        <v>n/a</v>
      </c>
      <c r="AP59" s="99">
        <f t="shared" si="13"/>
        <v>-0.18515671894796748</v>
      </c>
      <c r="AQ59" s="99">
        <f t="shared" si="13"/>
        <v>-0.16183864109802848</v>
      </c>
      <c r="AR59" s="99">
        <f t="shared" si="13"/>
        <v>-0.1136977109917735</v>
      </c>
      <c r="AS59" s="99">
        <f t="shared" si="13"/>
        <v>-0.32329890588259413</v>
      </c>
    </row>
    <row r="60" spans="1:45" s="35" customFormat="1" x14ac:dyDescent="0.2">
      <c r="A60" s="69">
        <v>46097</v>
      </c>
      <c r="B60" s="85">
        <v>2133.1684</v>
      </c>
      <c r="C60" s="85">
        <v>22785.882499999996</v>
      </c>
      <c r="D60" s="85">
        <v>312600.85589999997</v>
      </c>
      <c r="E60" s="85">
        <v>3524.4107000000004</v>
      </c>
      <c r="F60" s="85">
        <v>280.0111</v>
      </c>
      <c r="G60" s="85">
        <v>341324.32859999995</v>
      </c>
      <c r="I60" s="55">
        <v>0</v>
      </c>
      <c r="J60" s="55">
        <v>791.12509999999997</v>
      </c>
      <c r="K60" s="55">
        <v>0</v>
      </c>
      <c r="L60" s="55">
        <v>472.76380000000006</v>
      </c>
      <c r="M60" s="55">
        <v>1263.8888999999999</v>
      </c>
      <c r="N60" s="55">
        <v>998.61570000000006</v>
      </c>
      <c r="O60" s="55">
        <v>265.27319999999997</v>
      </c>
      <c r="P60" s="67"/>
      <c r="Q60" s="99" t="s">
        <v>106</v>
      </c>
      <c r="R60" s="99" t="s">
        <v>106</v>
      </c>
      <c r="S60" s="99" t="s">
        <v>106</v>
      </c>
      <c r="T60" s="99" t="s">
        <v>106</v>
      </c>
      <c r="U60" s="99" t="s">
        <v>106</v>
      </c>
      <c r="V60" s="99" t="s">
        <v>106</v>
      </c>
      <c r="W60" s="99"/>
      <c r="X60" s="99" t="s">
        <v>106</v>
      </c>
      <c r="Y60" s="99" t="s">
        <v>106</v>
      </c>
      <c r="Z60" s="99" t="s">
        <v>106</v>
      </c>
      <c r="AA60" s="99" t="s">
        <v>106</v>
      </c>
      <c r="AB60" s="99" t="s">
        <v>106</v>
      </c>
      <c r="AC60" s="99" t="s">
        <v>106</v>
      </c>
      <c r="AD60" s="99" t="s">
        <v>106</v>
      </c>
      <c r="AE60" s="99"/>
      <c r="AF60" s="99">
        <f t="shared" si="12"/>
        <v>-2.1419406028745813E-2</v>
      </c>
      <c r="AG60" s="99">
        <f t="shared" si="12"/>
        <v>-0.22829407476793351</v>
      </c>
      <c r="AH60" s="99">
        <f t="shared" si="12"/>
        <v>0.1120665066344495</v>
      </c>
      <c r="AI60" s="99">
        <f t="shared" si="12"/>
        <v>10.422461253556545</v>
      </c>
      <c r="AJ60" s="99">
        <f t="shared" si="12"/>
        <v>-0.46108100555218534</v>
      </c>
      <c r="AK60" s="99">
        <f t="shared" si="12"/>
        <v>8.828972896705789E-2</v>
      </c>
      <c r="AL60" s="99"/>
      <c r="AM60" s="99" t="str">
        <f t="shared" si="14"/>
        <v>n/a</v>
      </c>
      <c r="AN60" s="99">
        <f t="shared" si="13"/>
        <v>-0.20857685004172577</v>
      </c>
      <c r="AO60" s="99" t="str">
        <f t="shared" si="13"/>
        <v>n/a</v>
      </c>
      <c r="AP60" s="99">
        <f t="shared" si="13"/>
        <v>-0.31606259143010573</v>
      </c>
      <c r="AQ60" s="99">
        <f t="shared" si="13"/>
        <v>-0.252517917194652</v>
      </c>
      <c r="AR60" s="99">
        <f t="shared" si="13"/>
        <v>-0.27495638080992324</v>
      </c>
      <c r="AS60" s="99">
        <f t="shared" si="13"/>
        <v>-0.15395142686649432</v>
      </c>
    </row>
    <row r="61" spans="1:45" s="35" customFormat="1" x14ac:dyDescent="0.2">
      <c r="A61" s="69">
        <v>46098</v>
      </c>
      <c r="B61" s="85">
        <v>3776.6604000000002</v>
      </c>
      <c r="C61" s="85">
        <v>25000.777399999999</v>
      </c>
      <c r="D61" s="85">
        <v>292981.8199</v>
      </c>
      <c r="E61" s="85">
        <v>0</v>
      </c>
      <c r="F61" s="85">
        <v>716.54840000000002</v>
      </c>
      <c r="G61" s="85">
        <v>322475.80610000005</v>
      </c>
      <c r="I61" s="55">
        <v>26.807200000000002</v>
      </c>
      <c r="J61" s="55">
        <v>1166.3391000000001</v>
      </c>
      <c r="K61" s="55">
        <v>1795.2148</v>
      </c>
      <c r="L61" s="55">
        <v>810.85430000000008</v>
      </c>
      <c r="M61" s="55">
        <v>3799.2154</v>
      </c>
      <c r="N61" s="55">
        <v>3296.7524000000003</v>
      </c>
      <c r="O61" s="55">
        <v>502.46300000000002</v>
      </c>
      <c r="P61" s="67"/>
      <c r="Q61" s="99" t="s">
        <v>106</v>
      </c>
      <c r="R61" s="99" t="s">
        <v>106</v>
      </c>
      <c r="S61" s="99" t="s">
        <v>106</v>
      </c>
      <c r="T61" s="99" t="s">
        <v>106</v>
      </c>
      <c r="U61" s="99" t="s">
        <v>106</v>
      </c>
      <c r="V61" s="99" t="s">
        <v>106</v>
      </c>
      <c r="W61" s="99"/>
      <c r="X61" s="99" t="s">
        <v>106</v>
      </c>
      <c r="Y61" s="99" t="s">
        <v>106</v>
      </c>
      <c r="Z61" s="99" t="s">
        <v>106</v>
      </c>
      <c r="AA61" s="99" t="s">
        <v>106</v>
      </c>
      <c r="AB61" s="99" t="s">
        <v>106</v>
      </c>
      <c r="AC61" s="99" t="s">
        <v>106</v>
      </c>
      <c r="AD61" s="99" t="s">
        <v>106</v>
      </c>
      <c r="AE61" s="99"/>
      <c r="AF61" s="99">
        <f t="shared" si="12"/>
        <v>0.77044644014040342</v>
      </c>
      <c r="AG61" s="99">
        <f t="shared" si="12"/>
        <v>9.7204701200403587E-2</v>
      </c>
      <c r="AH61" s="99">
        <f t="shared" si="12"/>
        <v>-6.2760659894917303E-2</v>
      </c>
      <c r="AI61" s="99">
        <f t="shared" si="12"/>
        <v>-1</v>
      </c>
      <c r="AJ61" s="99">
        <f t="shared" si="12"/>
        <v>1.5589999825006937</v>
      </c>
      <c r="AK61" s="99">
        <f t="shared" si="12"/>
        <v>-5.5221737569397189E-2</v>
      </c>
      <c r="AL61" s="99"/>
      <c r="AM61" s="99" t="str">
        <f t="shared" si="14"/>
        <v>n/a</v>
      </c>
      <c r="AN61" s="99">
        <f t="shared" si="13"/>
        <v>0.47427897307265332</v>
      </c>
      <c r="AO61" s="99" t="str">
        <f t="shared" si="13"/>
        <v>n/a</v>
      </c>
      <c r="AP61" s="99">
        <f t="shared" si="13"/>
        <v>0.71513618428483738</v>
      </c>
      <c r="AQ61" s="99">
        <f t="shared" si="13"/>
        <v>2.0059725977496918</v>
      </c>
      <c r="AR61" s="99">
        <f t="shared" si="13"/>
        <v>2.3013224206268741</v>
      </c>
      <c r="AS61" s="99">
        <f t="shared" si="13"/>
        <v>0.89413404746502878</v>
      </c>
    </row>
    <row r="62" spans="1:45" s="35" customFormat="1" x14ac:dyDescent="0.2">
      <c r="A62" s="69">
        <v>46099</v>
      </c>
      <c r="B62" s="85">
        <v>2007.9958000000001</v>
      </c>
      <c r="C62" s="85">
        <v>16259.5928</v>
      </c>
      <c r="D62" s="85">
        <v>255080.24679999999</v>
      </c>
      <c r="E62" s="85">
        <v>0</v>
      </c>
      <c r="F62" s="85">
        <v>833.93799999999999</v>
      </c>
      <c r="G62" s="85">
        <v>274181.77340000001</v>
      </c>
      <c r="I62" s="55">
        <v>0</v>
      </c>
      <c r="J62" s="55">
        <v>1219.4649999999999</v>
      </c>
      <c r="K62" s="55">
        <v>2.3409</v>
      </c>
      <c r="L62" s="55">
        <v>1200.9927999999998</v>
      </c>
      <c r="M62" s="55">
        <v>2422.7986999999994</v>
      </c>
      <c r="N62" s="55">
        <v>1674.7381999999998</v>
      </c>
      <c r="O62" s="55">
        <v>748.06049999999993</v>
      </c>
      <c r="P62" s="67"/>
      <c r="Q62" s="99" t="s">
        <v>106</v>
      </c>
      <c r="R62" s="99" t="s">
        <v>106</v>
      </c>
      <c r="S62" s="99" t="s">
        <v>106</v>
      </c>
      <c r="T62" s="99" t="s">
        <v>106</v>
      </c>
      <c r="U62" s="99" t="s">
        <v>106</v>
      </c>
      <c r="V62" s="99" t="s">
        <v>106</v>
      </c>
      <c r="W62" s="99"/>
      <c r="X62" s="99" t="s">
        <v>106</v>
      </c>
      <c r="Y62" s="99" t="s">
        <v>106</v>
      </c>
      <c r="Z62" s="99" t="s">
        <v>106</v>
      </c>
      <c r="AA62" s="99" t="s">
        <v>106</v>
      </c>
      <c r="AB62" s="99" t="s">
        <v>106</v>
      </c>
      <c r="AC62" s="99" t="s">
        <v>106</v>
      </c>
      <c r="AD62" s="99" t="s">
        <v>106</v>
      </c>
      <c r="AE62" s="99"/>
      <c r="AF62" s="99">
        <f t="shared" si="12"/>
        <v>-0.46831443992157729</v>
      </c>
      <c r="AG62" s="99">
        <f t="shared" si="12"/>
        <v>-0.349636511703032</v>
      </c>
      <c r="AH62" s="99">
        <f t="shared" si="12"/>
        <v>-0.12936493162932938</v>
      </c>
      <c r="AI62" s="99" t="str">
        <f t="shared" si="12"/>
        <v>n/a</v>
      </c>
      <c r="AJ62" s="99">
        <f t="shared" si="12"/>
        <v>0.1638264770390947</v>
      </c>
      <c r="AK62" s="99">
        <f t="shared" si="12"/>
        <v>-0.14976017358965532</v>
      </c>
      <c r="AL62" s="99"/>
      <c r="AM62" s="99">
        <f t="shared" si="14"/>
        <v>-1</v>
      </c>
      <c r="AN62" s="99">
        <f t="shared" si="13"/>
        <v>4.5549274649199223E-2</v>
      </c>
      <c r="AO62" s="99">
        <f t="shared" si="13"/>
        <v>-0.9986960334774424</v>
      </c>
      <c r="AP62" s="99">
        <f t="shared" si="13"/>
        <v>0.48114500965216522</v>
      </c>
      <c r="AQ62" s="99">
        <f t="shared" si="13"/>
        <v>-0.3622897243467692</v>
      </c>
      <c r="AR62" s="99">
        <f t="shared" si="13"/>
        <v>-0.49200364576969757</v>
      </c>
      <c r="AS62" s="99">
        <f t="shared" si="13"/>
        <v>0.48878723408489755</v>
      </c>
    </row>
    <row r="63" spans="1:45" s="35" customFormat="1" x14ac:dyDescent="0.2">
      <c r="A63" s="69">
        <v>46100</v>
      </c>
      <c r="B63" s="85">
        <v>2180.4032000000002</v>
      </c>
      <c r="C63" s="85">
        <v>15068.3069</v>
      </c>
      <c r="D63" s="85">
        <v>272407.61499999999</v>
      </c>
      <c r="E63" s="85">
        <v>321.53370000000001</v>
      </c>
      <c r="F63" s="85">
        <v>884.44889999999987</v>
      </c>
      <c r="G63" s="85">
        <v>290862.30770000006</v>
      </c>
      <c r="I63" s="55">
        <v>501.65019999999998</v>
      </c>
      <c r="J63" s="55">
        <v>991.86149999999998</v>
      </c>
      <c r="K63" s="55">
        <v>1.1277000000000001</v>
      </c>
      <c r="L63" s="55">
        <v>450.54909999999995</v>
      </c>
      <c r="M63" s="55">
        <v>1945.1885</v>
      </c>
      <c r="N63" s="55">
        <v>1683.0941999999998</v>
      </c>
      <c r="O63" s="55">
        <v>262.09429999999998</v>
      </c>
      <c r="P63" s="67"/>
      <c r="Q63" s="99" t="s">
        <v>106</v>
      </c>
      <c r="R63" s="99" t="s">
        <v>106</v>
      </c>
      <c r="S63" s="99" t="s">
        <v>106</v>
      </c>
      <c r="T63" s="99" t="s">
        <v>106</v>
      </c>
      <c r="U63" s="99" t="s">
        <v>106</v>
      </c>
      <c r="V63" s="99" t="s">
        <v>106</v>
      </c>
      <c r="W63" s="99"/>
      <c r="X63" s="99" t="s">
        <v>106</v>
      </c>
      <c r="Y63" s="99" t="s">
        <v>106</v>
      </c>
      <c r="Z63" s="99" t="s">
        <v>106</v>
      </c>
      <c r="AA63" s="99" t="s">
        <v>106</v>
      </c>
      <c r="AB63" s="99" t="s">
        <v>106</v>
      </c>
      <c r="AC63" s="99" t="s">
        <v>106</v>
      </c>
      <c r="AD63" s="99" t="s">
        <v>106</v>
      </c>
      <c r="AE63" s="99"/>
      <c r="AF63" s="99">
        <f t="shared" si="12"/>
        <v>8.5860438552710194E-2</v>
      </c>
      <c r="AG63" s="99">
        <f t="shared" si="12"/>
        <v>-7.3266650318573823E-2</v>
      </c>
      <c r="AH63" s="99">
        <f t="shared" si="12"/>
        <v>6.7929086698688357E-2</v>
      </c>
      <c r="AI63" s="99" t="str">
        <f t="shared" si="12"/>
        <v>n/a</v>
      </c>
      <c r="AJ63" s="99">
        <f t="shared" si="12"/>
        <v>6.0569131038518353E-2</v>
      </c>
      <c r="AK63" s="99">
        <f t="shared" si="12"/>
        <v>6.0837502409998079E-2</v>
      </c>
      <c r="AL63" s="99"/>
      <c r="AM63" s="99" t="str">
        <f t="shared" si="14"/>
        <v>n/a</v>
      </c>
      <c r="AN63" s="99">
        <f t="shared" si="13"/>
        <v>-0.18664209304900092</v>
      </c>
      <c r="AO63" s="99">
        <f t="shared" si="13"/>
        <v>-0.51826220684352164</v>
      </c>
      <c r="AP63" s="99">
        <f t="shared" si="13"/>
        <v>-0.62485278845968106</v>
      </c>
      <c r="AQ63" s="99">
        <f t="shared" si="13"/>
        <v>-0.19713160651770179</v>
      </c>
      <c r="AR63" s="99">
        <f t="shared" si="13"/>
        <v>4.9894365579050692E-3</v>
      </c>
      <c r="AS63" s="99">
        <f t="shared" si="13"/>
        <v>-0.64963488915669254</v>
      </c>
    </row>
    <row r="64" spans="1:45" s="35" customFormat="1" x14ac:dyDescent="0.2">
      <c r="A64" s="69">
        <v>46101</v>
      </c>
      <c r="B64" s="85">
        <v>2275.9654000000005</v>
      </c>
      <c r="C64" s="85">
        <v>22868.971000000001</v>
      </c>
      <c r="D64" s="85">
        <v>364373.18259999994</v>
      </c>
      <c r="E64" s="85">
        <v>378.2131</v>
      </c>
      <c r="F64" s="85">
        <v>418.85250000000002</v>
      </c>
      <c r="G64" s="85">
        <v>390315.18459999992</v>
      </c>
      <c r="I64" s="55">
        <v>0</v>
      </c>
      <c r="J64" s="55">
        <v>648.75330000000008</v>
      </c>
      <c r="K64" s="55">
        <v>1046.7461000000001</v>
      </c>
      <c r="L64" s="55">
        <v>553.64570000000003</v>
      </c>
      <c r="M64" s="55">
        <v>2249.1451000000002</v>
      </c>
      <c r="N64" s="55">
        <v>1967.0985000000001</v>
      </c>
      <c r="O64" s="55">
        <v>282.04660000000001</v>
      </c>
      <c r="P64" s="67"/>
      <c r="Q64" s="99" t="s">
        <v>106</v>
      </c>
      <c r="R64" s="99" t="s">
        <v>106</v>
      </c>
      <c r="S64" s="99" t="s">
        <v>106</v>
      </c>
      <c r="T64" s="99" t="s">
        <v>106</v>
      </c>
      <c r="U64" s="99" t="s">
        <v>106</v>
      </c>
      <c r="V64" s="99" t="s">
        <v>106</v>
      </c>
      <c r="W64" s="99"/>
      <c r="X64" s="99" t="s">
        <v>106</v>
      </c>
      <c r="Y64" s="99" t="s">
        <v>106</v>
      </c>
      <c r="Z64" s="99" t="s">
        <v>106</v>
      </c>
      <c r="AA64" s="99" t="s">
        <v>106</v>
      </c>
      <c r="AB64" s="99" t="s">
        <v>106</v>
      </c>
      <c r="AC64" s="99" t="s">
        <v>106</v>
      </c>
      <c r="AD64" s="99" t="s">
        <v>106</v>
      </c>
      <c r="AE64" s="99"/>
      <c r="AF64" s="99">
        <f t="shared" si="12"/>
        <v>4.3827765433475996E-2</v>
      </c>
      <c r="AG64" s="99">
        <f t="shared" si="12"/>
        <v>0.51768683447773434</v>
      </c>
      <c r="AH64" s="99">
        <f t="shared" si="12"/>
        <v>0.33760277810148565</v>
      </c>
      <c r="AI64" s="99">
        <f t="shared" si="12"/>
        <v>0.17627825636939454</v>
      </c>
      <c r="AJ64" s="99">
        <f t="shared" si="12"/>
        <v>-0.52642543848491408</v>
      </c>
      <c r="AK64" s="99">
        <f t="shared" si="12"/>
        <v>0.3419242516722969</v>
      </c>
      <c r="AL64" s="99"/>
      <c r="AM64" s="99">
        <f t="shared" si="14"/>
        <v>-1</v>
      </c>
      <c r="AN64" s="99">
        <f t="shared" si="13"/>
        <v>-0.34592349839166048</v>
      </c>
      <c r="AO64" s="99">
        <f t="shared" si="13"/>
        <v>927.2132659395229</v>
      </c>
      <c r="AP64" s="99">
        <f t="shared" si="13"/>
        <v>0.22882433901210786</v>
      </c>
      <c r="AQ64" s="99">
        <f t="shared" si="13"/>
        <v>0.15626074285345615</v>
      </c>
      <c r="AR64" s="99">
        <f t="shared" si="13"/>
        <v>0.16873939676103711</v>
      </c>
      <c r="AS64" s="99">
        <f t="shared" si="13"/>
        <v>7.6126417094916077E-2</v>
      </c>
    </row>
    <row r="65" spans="1:45" s="35" customFormat="1" x14ac:dyDescent="0.2">
      <c r="A65" s="69">
        <v>46104</v>
      </c>
      <c r="B65" s="85">
        <v>1047.9454000000001</v>
      </c>
      <c r="C65" s="85">
        <v>17847.807499999999</v>
      </c>
      <c r="D65" s="85">
        <v>356316.33839999995</v>
      </c>
      <c r="E65" s="85">
        <v>0</v>
      </c>
      <c r="F65" s="85">
        <v>397.43940000000003</v>
      </c>
      <c r="G65" s="85">
        <v>375609.53069999994</v>
      </c>
      <c r="I65" s="55">
        <v>0</v>
      </c>
      <c r="J65" s="55">
        <v>624.62990000000002</v>
      </c>
      <c r="K65" s="55">
        <v>0</v>
      </c>
      <c r="L65" s="55">
        <v>516.96839999999997</v>
      </c>
      <c r="M65" s="55">
        <v>1141.5983000000001</v>
      </c>
      <c r="N65" s="55">
        <v>832.78019999999992</v>
      </c>
      <c r="O65" s="55">
        <v>308.81810000000002</v>
      </c>
      <c r="P65" s="67"/>
      <c r="Q65" s="99" t="s">
        <v>106</v>
      </c>
      <c r="R65" s="99" t="s">
        <v>106</v>
      </c>
      <c r="S65" s="99" t="s">
        <v>106</v>
      </c>
      <c r="T65" s="99" t="s">
        <v>106</v>
      </c>
      <c r="U65" s="99" t="s">
        <v>106</v>
      </c>
      <c r="V65" s="99" t="s">
        <v>106</v>
      </c>
      <c r="W65" s="99"/>
      <c r="X65" s="99" t="s">
        <v>106</v>
      </c>
      <c r="Y65" s="99" t="s">
        <v>106</v>
      </c>
      <c r="Z65" s="99" t="s">
        <v>106</v>
      </c>
      <c r="AA65" s="99" t="s">
        <v>106</v>
      </c>
      <c r="AB65" s="99" t="s">
        <v>106</v>
      </c>
      <c r="AC65" s="99" t="s">
        <v>106</v>
      </c>
      <c r="AD65" s="99" t="s">
        <v>106</v>
      </c>
      <c r="AE65" s="99"/>
      <c r="AF65" s="99">
        <f t="shared" si="12"/>
        <v>-0.53956004779334532</v>
      </c>
      <c r="AG65" s="99">
        <f t="shared" si="12"/>
        <v>-0.21956228375994713</v>
      </c>
      <c r="AH65" s="99">
        <f t="shared" si="12"/>
        <v>-2.2111518039033662E-2</v>
      </c>
      <c r="AI65" s="99">
        <f t="shared" si="12"/>
        <v>-1</v>
      </c>
      <c r="AJ65" s="99">
        <f t="shared" si="12"/>
        <v>-5.112324744390917E-2</v>
      </c>
      <c r="AK65" s="99">
        <f t="shared" si="12"/>
        <v>-3.7676356135287192E-2</v>
      </c>
      <c r="AL65" s="99"/>
      <c r="AM65" s="99" t="str">
        <f t="shared" si="14"/>
        <v>n/a</v>
      </c>
      <c r="AN65" s="99">
        <f t="shared" si="13"/>
        <v>-3.7184242453949801E-2</v>
      </c>
      <c r="AO65" s="99">
        <f t="shared" si="13"/>
        <v>-1</v>
      </c>
      <c r="AP65" s="99">
        <f t="shared" si="13"/>
        <v>-6.6246879547696369E-2</v>
      </c>
      <c r="AQ65" s="99">
        <f t="shared" si="13"/>
        <v>-0.49243012378347661</v>
      </c>
      <c r="AR65" s="99">
        <f t="shared" si="13"/>
        <v>-0.57664539930257686</v>
      </c>
      <c r="AS65" s="99">
        <f t="shared" si="13"/>
        <v>9.4918712014255835E-2</v>
      </c>
    </row>
    <row r="66" spans="1:45" s="35" customFormat="1" x14ac:dyDescent="0.2">
      <c r="A66" s="69">
        <v>46105</v>
      </c>
      <c r="B66" s="85">
        <v>2647.8203000000003</v>
      </c>
      <c r="C66" s="85">
        <v>18873.414499999995</v>
      </c>
      <c r="D66" s="85">
        <v>418024.09700000001</v>
      </c>
      <c r="E66" s="85">
        <v>252.55490000000003</v>
      </c>
      <c r="F66" s="85">
        <v>964.29650000000004</v>
      </c>
      <c r="G66" s="85">
        <v>440762.18319999997</v>
      </c>
      <c r="I66" s="55">
        <v>67.2624</v>
      </c>
      <c r="J66" s="55">
        <v>870.16710000000012</v>
      </c>
      <c r="K66" s="55">
        <v>44.758000000000003</v>
      </c>
      <c r="L66" s="55">
        <v>757.78360000000009</v>
      </c>
      <c r="M66" s="55">
        <v>1739.9711000000002</v>
      </c>
      <c r="N66" s="55">
        <v>1413.3380000000002</v>
      </c>
      <c r="O66" s="55">
        <v>326.63310000000001</v>
      </c>
      <c r="P66" s="67"/>
      <c r="Q66" s="99" t="s">
        <v>106</v>
      </c>
      <c r="R66" s="99" t="s">
        <v>106</v>
      </c>
      <c r="S66" s="99" t="s">
        <v>106</v>
      </c>
      <c r="T66" s="99" t="s">
        <v>106</v>
      </c>
      <c r="U66" s="99" t="s">
        <v>106</v>
      </c>
      <c r="V66" s="99" t="s">
        <v>106</v>
      </c>
      <c r="W66" s="99"/>
      <c r="X66" s="99" t="s">
        <v>106</v>
      </c>
      <c r="Y66" s="99" t="s">
        <v>106</v>
      </c>
      <c r="Z66" s="99" t="s">
        <v>106</v>
      </c>
      <c r="AA66" s="99" t="s">
        <v>106</v>
      </c>
      <c r="AB66" s="99" t="s">
        <v>106</v>
      </c>
      <c r="AC66" s="99" t="s">
        <v>106</v>
      </c>
      <c r="AD66" s="99" t="s">
        <v>106</v>
      </c>
      <c r="AE66" s="99"/>
      <c r="AF66" s="99">
        <f t="shared" si="12"/>
        <v>1.5266777257670103</v>
      </c>
      <c r="AG66" s="99">
        <f t="shared" si="12"/>
        <v>5.7464033047196272E-2</v>
      </c>
      <c r="AH66" s="99">
        <f t="shared" si="12"/>
        <v>0.17318251213820868</v>
      </c>
      <c r="AI66" s="99" t="str">
        <f t="shared" si="12"/>
        <v>n/a</v>
      </c>
      <c r="AJ66" s="99">
        <f t="shared" si="12"/>
        <v>1.4262730368453655</v>
      </c>
      <c r="AK66" s="99">
        <f t="shared" si="12"/>
        <v>0.17345846464166947</v>
      </c>
      <c r="AL66" s="99"/>
      <c r="AM66" s="99" t="str">
        <f t="shared" si="14"/>
        <v>n/a</v>
      </c>
      <c r="AN66" s="99">
        <f t="shared" si="13"/>
        <v>0.39309229353253827</v>
      </c>
      <c r="AO66" s="99" t="str">
        <f t="shared" si="13"/>
        <v>n/a</v>
      </c>
      <c r="AP66" s="99">
        <f t="shared" si="13"/>
        <v>0.46582189549690112</v>
      </c>
      <c r="AQ66" s="99">
        <f t="shared" si="13"/>
        <v>0.5241535485818436</v>
      </c>
      <c r="AR66" s="99">
        <f t="shared" si="13"/>
        <v>0.69713208839499341</v>
      </c>
      <c r="AS66" s="99">
        <f t="shared" si="13"/>
        <v>5.7687680871036928E-2</v>
      </c>
    </row>
    <row r="67" spans="1:45" x14ac:dyDescent="0.2">
      <c r="A67" s="69">
        <v>46106</v>
      </c>
      <c r="B67" s="85">
        <v>3752.7685000000001</v>
      </c>
      <c r="C67" s="85">
        <v>23174.231199999998</v>
      </c>
      <c r="D67" s="85">
        <v>413735.43129999994</v>
      </c>
      <c r="E67" s="85">
        <v>108.2128</v>
      </c>
      <c r="F67" s="85">
        <v>642.44809999999995</v>
      </c>
      <c r="G67" s="85">
        <v>441413.09189999988</v>
      </c>
      <c r="H67" s="35"/>
      <c r="I67" s="55">
        <v>0</v>
      </c>
      <c r="J67" s="55">
        <v>1039.2728</v>
      </c>
      <c r="K67" s="55">
        <v>0</v>
      </c>
      <c r="L67" s="55">
        <v>834.9846</v>
      </c>
      <c r="M67" s="55">
        <v>1874.2574</v>
      </c>
      <c r="N67" s="55">
        <v>1637.2779999999998</v>
      </c>
      <c r="O67" s="55">
        <v>236.9794</v>
      </c>
      <c r="P67" s="67"/>
      <c r="Q67" s="99" t="s">
        <v>106</v>
      </c>
      <c r="R67" s="99" t="s">
        <v>106</v>
      </c>
      <c r="S67" s="99" t="s">
        <v>106</v>
      </c>
      <c r="T67" s="99" t="s">
        <v>106</v>
      </c>
      <c r="U67" s="99" t="s">
        <v>106</v>
      </c>
      <c r="V67" s="99" t="s">
        <v>106</v>
      </c>
      <c r="W67" s="99"/>
      <c r="X67" s="99" t="s">
        <v>106</v>
      </c>
      <c r="Y67" s="99" t="s">
        <v>106</v>
      </c>
      <c r="Z67" s="99" t="s">
        <v>106</v>
      </c>
      <c r="AA67" s="99" t="s">
        <v>106</v>
      </c>
      <c r="AB67" s="99" t="s">
        <v>106</v>
      </c>
      <c r="AC67" s="99" t="s">
        <v>106</v>
      </c>
      <c r="AD67" s="99" t="s">
        <v>106</v>
      </c>
      <c r="AE67" s="99"/>
      <c r="AF67" s="99">
        <f t="shared" si="12"/>
        <v>0.41730482993879892</v>
      </c>
      <c r="AG67" s="99">
        <f t="shared" si="12"/>
        <v>0.2278769800769227</v>
      </c>
      <c r="AH67" s="99">
        <f t="shared" si="12"/>
        <v>-1.025937435372315E-2</v>
      </c>
      <c r="AI67" s="99">
        <f t="shared" si="12"/>
        <v>-0.57152761637172755</v>
      </c>
      <c r="AJ67" s="99">
        <f t="shared" si="12"/>
        <v>-0.33376497788802517</v>
      </c>
      <c r="AK67" s="99">
        <f t="shared" si="12"/>
        <v>1.4767798255155284E-3</v>
      </c>
      <c r="AL67" s="99"/>
      <c r="AM67" s="99">
        <f t="shared" si="14"/>
        <v>-1</v>
      </c>
      <c r="AN67" s="99">
        <f t="shared" si="14"/>
        <v>0.19433704170153043</v>
      </c>
      <c r="AO67" s="99">
        <f t="shared" si="14"/>
        <v>-1</v>
      </c>
      <c r="AP67" s="99">
        <f t="shared" si="14"/>
        <v>0.10187736973985695</v>
      </c>
      <c r="AQ67" s="99">
        <f t="shared" si="14"/>
        <v>7.7177316335886204E-2</v>
      </c>
      <c r="AR67" s="99">
        <f t="shared" si="14"/>
        <v>0.15844759003154207</v>
      </c>
      <c r="AS67" s="99">
        <f t="shared" si="14"/>
        <v>-0.27447830608716639</v>
      </c>
    </row>
    <row r="68" spans="1:45" x14ac:dyDescent="0.2">
      <c r="A68" s="69">
        <v>46107</v>
      </c>
      <c r="B68" s="85">
        <v>3669.3521000000001</v>
      </c>
      <c r="C68" s="85">
        <v>21575.268599999999</v>
      </c>
      <c r="D68" s="85">
        <v>475942.26909999998</v>
      </c>
      <c r="E68" s="85">
        <v>211.03820000000002</v>
      </c>
      <c r="F68" s="85">
        <v>455.03390000000002</v>
      </c>
      <c r="G68" s="85">
        <v>501852.96189999999</v>
      </c>
      <c r="H68" s="35"/>
      <c r="I68" s="55">
        <v>0</v>
      </c>
      <c r="J68" s="55">
        <v>1382.6567000000002</v>
      </c>
      <c r="K68" s="55">
        <v>0</v>
      </c>
      <c r="L68" s="55">
        <v>547.26750000000004</v>
      </c>
      <c r="M68" s="55">
        <v>1929.9242000000004</v>
      </c>
      <c r="N68" s="55">
        <v>1521.9659000000001</v>
      </c>
      <c r="O68" s="55">
        <v>407.95830000000001</v>
      </c>
      <c r="P68" s="67"/>
      <c r="Q68" s="99" t="s">
        <v>106</v>
      </c>
      <c r="R68" s="99" t="s">
        <v>106</v>
      </c>
      <c r="S68" s="99" t="s">
        <v>106</v>
      </c>
      <c r="T68" s="99" t="s">
        <v>106</v>
      </c>
      <c r="U68" s="99" t="s">
        <v>106</v>
      </c>
      <c r="V68" s="99" t="s">
        <v>106</v>
      </c>
      <c r="W68" s="99"/>
      <c r="X68" s="99" t="s">
        <v>106</v>
      </c>
      <c r="Y68" s="99" t="s">
        <v>106</v>
      </c>
      <c r="Z68" s="99" t="s">
        <v>106</v>
      </c>
      <c r="AA68" s="99" t="s">
        <v>106</v>
      </c>
      <c r="AB68" s="99" t="s">
        <v>106</v>
      </c>
      <c r="AC68" s="99" t="s">
        <v>106</v>
      </c>
      <c r="AD68" s="99" t="s">
        <v>106</v>
      </c>
      <c r="AE68" s="99"/>
      <c r="AF68" s="99">
        <f t="shared" si="12"/>
        <v>-2.222796316905773E-2</v>
      </c>
      <c r="AG68" s="99">
        <f t="shared" si="12"/>
        <v>-6.899743884491838E-2</v>
      </c>
      <c r="AH68" s="99">
        <f t="shared" si="12"/>
        <v>0.15035414686274184</v>
      </c>
      <c r="AI68" s="99">
        <f t="shared" si="12"/>
        <v>0.95021476202445565</v>
      </c>
      <c r="AJ68" s="99">
        <f t="shared" si="12"/>
        <v>-0.29171881744221817</v>
      </c>
      <c r="AK68" s="99">
        <f t="shared" si="12"/>
        <v>0.13692360083803878</v>
      </c>
      <c r="AL68" s="99"/>
      <c r="AM68" s="99" t="str">
        <f t="shared" si="14"/>
        <v>n/a</v>
      </c>
      <c r="AN68" s="99">
        <f t="shared" si="14"/>
        <v>0.3304078582639709</v>
      </c>
      <c r="AO68" s="99" t="str">
        <f t="shared" si="14"/>
        <v>n/a</v>
      </c>
      <c r="AP68" s="99">
        <f t="shared" si="14"/>
        <v>-0.34457773233182976</v>
      </c>
      <c r="AQ68" s="99">
        <f t="shared" si="14"/>
        <v>2.9700723070374746E-2</v>
      </c>
      <c r="AR68" s="99">
        <f t="shared" si="14"/>
        <v>-7.0429151310895111E-2</v>
      </c>
      <c r="AS68" s="99">
        <f t="shared" si="14"/>
        <v>0.72149266982699767</v>
      </c>
    </row>
    <row r="69" spans="1:45" x14ac:dyDescent="0.2">
      <c r="A69" s="69">
        <v>46108</v>
      </c>
      <c r="B69" s="85">
        <v>3341.6893</v>
      </c>
      <c r="C69" s="85">
        <v>18091.888999999999</v>
      </c>
      <c r="D69" s="85">
        <v>324275.67119999998</v>
      </c>
      <c r="E69" s="85">
        <v>0</v>
      </c>
      <c r="F69" s="85">
        <v>655.43359999999996</v>
      </c>
      <c r="G69" s="85">
        <v>346364.68309999997</v>
      </c>
      <c r="H69" s="35"/>
      <c r="I69" s="55">
        <v>405.50309999999996</v>
      </c>
      <c r="J69" s="55">
        <v>534.88069999999993</v>
      </c>
      <c r="K69" s="55">
        <v>1915.2196000000001</v>
      </c>
      <c r="L69" s="55">
        <v>615.52850000000001</v>
      </c>
      <c r="M69" s="55">
        <v>3471.1318999999999</v>
      </c>
      <c r="N69" s="55">
        <v>3081.8689000000004</v>
      </c>
      <c r="O69" s="55">
        <v>389.26300000000003</v>
      </c>
      <c r="Q69" s="99" t="s">
        <v>106</v>
      </c>
      <c r="R69" s="99" t="s">
        <v>106</v>
      </c>
      <c r="S69" s="99" t="s">
        <v>106</v>
      </c>
      <c r="T69" s="99" t="s">
        <v>106</v>
      </c>
      <c r="U69" s="99" t="s">
        <v>106</v>
      </c>
      <c r="V69" s="99" t="s">
        <v>106</v>
      </c>
      <c r="W69" s="99"/>
      <c r="X69" s="99" t="s">
        <v>106</v>
      </c>
      <c r="Y69" s="99" t="s">
        <v>106</v>
      </c>
      <c r="Z69" s="99" t="s">
        <v>106</v>
      </c>
      <c r="AA69" s="99" t="s">
        <v>106</v>
      </c>
      <c r="AB69" s="99" t="s">
        <v>106</v>
      </c>
      <c r="AC69" s="99" t="s">
        <v>106</v>
      </c>
      <c r="AD69" s="99" t="s">
        <v>106</v>
      </c>
      <c r="AE69" s="99"/>
      <c r="AF69" s="99">
        <f t="shared" ref="AF69:AF71" si="15">IFERROR(B69/B68-1, "n/a")</f>
        <v>-8.9297181374335843E-2</v>
      </c>
      <c r="AG69" s="99">
        <f t="shared" ref="AG69:AG71" si="16">IFERROR(C69/C68-1, "n/a")</f>
        <v>-0.16145243262463949</v>
      </c>
      <c r="AH69" s="99">
        <f t="shared" ref="AH69:AH71" si="17">IFERROR(D69/D68-1, "n/a")</f>
        <v>-0.31866595540421183</v>
      </c>
      <c r="AI69" s="99">
        <f t="shared" ref="AI69:AI71" si="18">IFERROR(E69/E68-1, "n/a")</f>
        <v>-1</v>
      </c>
      <c r="AJ69" s="99">
        <f t="shared" ref="AJ69:AJ71" si="19">IFERROR(F69/F68-1, "n/a")</f>
        <v>0.44040608842549966</v>
      </c>
      <c r="AK69" s="99">
        <f t="shared" ref="AK69:AK71" si="20">IFERROR(G69/G68-1, "n/a")</f>
        <v>-0.30982835731670522</v>
      </c>
      <c r="AL69" s="99"/>
      <c r="AM69" s="99" t="str">
        <f t="shared" ref="AM69:AM71" si="21">IFERROR(I69/I68-1, "n/a")</f>
        <v>n/a</v>
      </c>
      <c r="AN69" s="99">
        <f t="shared" ref="AN69:AN71" si="22">IFERROR(J69/J68-1, "n/a")</f>
        <v>-0.61315003210847652</v>
      </c>
      <c r="AO69" s="99" t="str">
        <f t="shared" ref="AO69:AO71" si="23">IFERROR(K69/K68-1, "n/a")</f>
        <v>n/a</v>
      </c>
      <c r="AP69" s="99">
        <f t="shared" ref="AP69:AP71" si="24">IFERROR(L69/L68-1, "n/a")</f>
        <v>0.12473059335699621</v>
      </c>
      <c r="AQ69" s="99">
        <f t="shared" ref="AQ69:AQ71" si="25">IFERROR(M69/M68-1, "n/a")</f>
        <v>0.79858457653414527</v>
      </c>
      <c r="AR69" s="99">
        <f t="shared" ref="AR69:AR71" si="26">IFERROR(N69/N68-1, "n/a")</f>
        <v>1.0249263797566028</v>
      </c>
      <c r="AS69" s="99">
        <f t="shared" ref="AS69:AS71" si="27">IFERROR(O69/O68-1, "n/a")</f>
        <v>-4.5826497463098526E-2</v>
      </c>
    </row>
    <row r="70" spans="1:45" x14ac:dyDescent="0.2">
      <c r="A70" s="69">
        <v>46111</v>
      </c>
      <c r="B70" s="85">
        <v>2203.3330999999998</v>
      </c>
      <c r="C70" s="85">
        <v>10733.622099999999</v>
      </c>
      <c r="D70" s="85">
        <v>230301.37760000001</v>
      </c>
      <c r="E70" s="85">
        <v>701.81650000000002</v>
      </c>
      <c r="F70" s="85">
        <v>211.62819999999999</v>
      </c>
      <c r="G70" s="85">
        <v>244151.7775</v>
      </c>
      <c r="H70" s="35"/>
      <c r="I70" s="55">
        <v>571.8691</v>
      </c>
      <c r="J70" s="55">
        <v>548.46900000000005</v>
      </c>
      <c r="K70" s="55">
        <v>0</v>
      </c>
      <c r="L70" s="55">
        <v>434.01609999999999</v>
      </c>
      <c r="M70" s="55">
        <v>1554.3542</v>
      </c>
      <c r="N70" s="55">
        <v>985.98260000000005</v>
      </c>
      <c r="O70" s="55">
        <v>568.37159999999994</v>
      </c>
      <c r="Q70" s="99" t="s">
        <v>106</v>
      </c>
      <c r="R70" s="99" t="s">
        <v>106</v>
      </c>
      <c r="S70" s="99" t="s">
        <v>106</v>
      </c>
      <c r="T70" s="99" t="s">
        <v>106</v>
      </c>
      <c r="U70" s="99" t="s">
        <v>106</v>
      </c>
      <c r="V70" s="99" t="s">
        <v>106</v>
      </c>
      <c r="W70" s="99"/>
      <c r="X70" s="99" t="s">
        <v>106</v>
      </c>
      <c r="Y70" s="99" t="s">
        <v>106</v>
      </c>
      <c r="Z70" s="99" t="s">
        <v>106</v>
      </c>
      <c r="AA70" s="99" t="s">
        <v>106</v>
      </c>
      <c r="AB70" s="99" t="s">
        <v>106</v>
      </c>
      <c r="AC70" s="99" t="s">
        <v>106</v>
      </c>
      <c r="AD70" s="99" t="s">
        <v>106</v>
      </c>
      <c r="AE70" s="99"/>
      <c r="AF70" s="99">
        <f t="shared" si="15"/>
        <v>-0.34065291468000936</v>
      </c>
      <c r="AG70" s="99">
        <f t="shared" si="16"/>
        <v>-0.40671634122893419</v>
      </c>
      <c r="AH70" s="99">
        <f t="shared" si="17"/>
        <v>-0.28979754556437409</v>
      </c>
      <c r="AI70" s="99" t="str">
        <f t="shared" si="18"/>
        <v>n/a</v>
      </c>
      <c r="AJ70" s="99">
        <f t="shared" si="19"/>
        <v>-0.67711725489813157</v>
      </c>
      <c r="AK70" s="99">
        <f t="shared" si="20"/>
        <v>-0.2951019852404807</v>
      </c>
      <c r="AL70" s="99"/>
      <c r="AM70" s="99">
        <f t="shared" si="21"/>
        <v>0.4102705996575613</v>
      </c>
      <c r="AN70" s="99">
        <f t="shared" si="22"/>
        <v>2.5404356522865879E-2</v>
      </c>
      <c r="AO70" s="99">
        <f t="shared" si="23"/>
        <v>-1</v>
      </c>
      <c r="AP70" s="99">
        <f t="shared" si="24"/>
        <v>-0.29488870133551903</v>
      </c>
      <c r="AQ70" s="99">
        <f t="shared" si="25"/>
        <v>-0.55220537715665596</v>
      </c>
      <c r="AR70" s="99">
        <f t="shared" si="26"/>
        <v>-0.68006990823003544</v>
      </c>
      <c r="AS70" s="99">
        <f t="shared" si="27"/>
        <v>0.46012233374350986</v>
      </c>
    </row>
    <row r="71" spans="1:45" x14ac:dyDescent="0.2">
      <c r="A71" s="69">
        <v>46112</v>
      </c>
      <c r="B71" s="85">
        <v>3697.6835000000001</v>
      </c>
      <c r="C71" s="85">
        <v>13942.692300000001</v>
      </c>
      <c r="D71" s="85">
        <v>281404.1618</v>
      </c>
      <c r="E71" s="85">
        <v>0</v>
      </c>
      <c r="F71" s="85">
        <v>346.18279999999999</v>
      </c>
      <c r="G71" s="85">
        <v>299390.72039999999</v>
      </c>
      <c r="H71" s="35"/>
      <c r="I71" s="55">
        <v>410.29820000000001</v>
      </c>
      <c r="J71" s="55">
        <v>609.68150000000003</v>
      </c>
      <c r="K71" s="55">
        <v>0</v>
      </c>
      <c r="L71" s="55">
        <v>441.22310000000004</v>
      </c>
      <c r="M71" s="55">
        <v>1461.2028</v>
      </c>
      <c r="N71" s="55">
        <v>1014.7978000000001</v>
      </c>
      <c r="O71" s="55">
        <v>446.40500000000003</v>
      </c>
      <c r="Q71" s="99" t="s">
        <v>106</v>
      </c>
      <c r="R71" s="99" t="s">
        <v>106</v>
      </c>
      <c r="S71" s="99" t="s">
        <v>106</v>
      </c>
      <c r="T71" s="99" t="s">
        <v>106</v>
      </c>
      <c r="U71" s="99" t="s">
        <v>106</v>
      </c>
      <c r="V71" s="99" t="s">
        <v>106</v>
      </c>
      <c r="W71" s="99"/>
      <c r="X71" s="99" t="s">
        <v>106</v>
      </c>
      <c r="Y71" s="99" t="s">
        <v>106</v>
      </c>
      <c r="Z71" s="99" t="s">
        <v>106</v>
      </c>
      <c r="AA71" s="99" t="s">
        <v>106</v>
      </c>
      <c r="AB71" s="99" t="s">
        <v>106</v>
      </c>
      <c r="AC71" s="99" t="s">
        <v>106</v>
      </c>
      <c r="AD71" s="99" t="s">
        <v>106</v>
      </c>
      <c r="AE71" s="99"/>
      <c r="AF71" s="99">
        <f t="shared" si="15"/>
        <v>0.67822264368469765</v>
      </c>
      <c r="AG71" s="99">
        <f t="shared" si="16"/>
        <v>0.29897365214674387</v>
      </c>
      <c r="AH71" s="99">
        <f t="shared" si="17"/>
        <v>0.22189526060394704</v>
      </c>
      <c r="AI71" s="99">
        <f t="shared" si="18"/>
        <v>-1</v>
      </c>
      <c r="AJ71" s="99">
        <f t="shared" si="19"/>
        <v>0.6358065702018918</v>
      </c>
      <c r="AK71" s="99">
        <f t="shared" si="20"/>
        <v>0.22624837494783345</v>
      </c>
      <c r="AL71" s="99"/>
      <c r="AM71" s="99">
        <f t="shared" si="21"/>
        <v>-0.28253126458484989</v>
      </c>
      <c r="AN71" s="99">
        <f t="shared" si="22"/>
        <v>0.11160612541456305</v>
      </c>
      <c r="AO71" s="99" t="str">
        <f t="shared" si="23"/>
        <v>n/a</v>
      </c>
      <c r="AP71" s="99">
        <f t="shared" si="24"/>
        <v>1.6605374777571624E-2</v>
      </c>
      <c r="AQ71" s="99">
        <f t="shared" si="25"/>
        <v>-5.9929326275825701E-2</v>
      </c>
      <c r="AR71" s="99">
        <f t="shared" si="26"/>
        <v>2.9224856503552887E-2</v>
      </c>
      <c r="AS71" s="99">
        <f t="shared" si="27"/>
        <v>-0.21458953966032068</v>
      </c>
    </row>
    <row r="72" spans="1:45" x14ac:dyDescent="0.2">
      <c r="A72" s="69"/>
      <c r="B72" s="85"/>
      <c r="C72" s="85"/>
      <c r="D72" s="85"/>
      <c r="E72" s="85"/>
      <c r="F72" s="85"/>
      <c r="G72" s="85"/>
      <c r="H72" s="35"/>
      <c r="I72" s="55"/>
      <c r="J72" s="55"/>
      <c r="K72" s="55"/>
      <c r="L72" s="55"/>
      <c r="M72" s="55"/>
      <c r="N72" s="55"/>
      <c r="O72" s="55"/>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row>
  </sheetData>
  <mergeCells count="8">
    <mergeCell ref="B9:G9"/>
    <mergeCell ref="Q9:V9"/>
    <mergeCell ref="Q8:AD8"/>
    <mergeCell ref="AF9:AK9"/>
    <mergeCell ref="AM9:AS9"/>
    <mergeCell ref="AF8:AS8"/>
    <mergeCell ref="I9:O9"/>
    <mergeCell ref="X9:AD9"/>
  </mergeCells>
  <phoneticPr fontId="8" type="noConversion"/>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32CC-BB78-4113-958D-D86F1A99B7D0}">
  <dimension ref="A1:AS71"/>
  <sheetViews>
    <sheetView zoomScaleNormal="100" workbookViewId="0">
      <pane ySplit="10" topLeftCell="A11" activePane="bottomLeft" state="frozen"/>
      <selection pane="bottomLeft" activeCell="A72" sqref="A72"/>
    </sheetView>
  </sheetViews>
  <sheetFormatPr defaultColWidth="9.140625" defaultRowHeight="12" x14ac:dyDescent="0.2"/>
  <cols>
    <col min="1" max="1" width="9.7109375" style="5" customWidth="1"/>
    <col min="2" max="7" width="8.7109375" style="5" customWidth="1"/>
    <col min="8" max="8" width="2.42578125" style="5" customWidth="1"/>
    <col min="9" max="15" width="8.7109375" style="5" customWidth="1"/>
    <col min="16" max="16" width="2.28515625" style="5" customWidth="1"/>
    <col min="17" max="17" width="9.5703125" style="114" customWidth="1"/>
    <col min="18" max="18" width="8.42578125" style="114" customWidth="1"/>
    <col min="19" max="21" width="7.5703125" style="114" customWidth="1"/>
    <col min="22" max="22" width="11" style="114" customWidth="1"/>
    <col min="23" max="23" width="3.28515625" style="114" customWidth="1"/>
    <col min="24" max="24" width="7.7109375" style="114" customWidth="1"/>
    <col min="25" max="25" width="7.28515625" style="114" customWidth="1"/>
    <col min="26" max="26" width="7" style="114" customWidth="1"/>
    <col min="27" max="27" width="6.5703125" style="114" customWidth="1"/>
    <col min="28" max="28" width="6.7109375" style="114" customWidth="1"/>
    <col min="29" max="29" width="5.7109375" style="114" customWidth="1"/>
    <col min="30" max="30" width="5.5703125" style="114" bestFit="1" customWidth="1"/>
    <col min="31" max="31" width="2.85546875" style="114" customWidth="1"/>
    <col min="32" max="33" width="8.42578125" style="114" customWidth="1"/>
    <col min="34" max="36" width="9.140625" style="114"/>
    <col min="37" max="37" width="10.85546875" style="114" customWidth="1"/>
    <col min="38" max="38" width="3.42578125" style="114" customWidth="1"/>
    <col min="39" max="39" width="7.7109375" style="114" customWidth="1"/>
    <col min="40" max="40" width="7.28515625" style="114" customWidth="1"/>
    <col min="41" max="42" width="7" style="114" customWidth="1"/>
    <col min="43" max="43" width="5.7109375" style="114" customWidth="1"/>
    <col min="44" max="44" width="6.140625" style="114" customWidth="1"/>
    <col min="45" max="45" width="5.7109375" style="114" customWidth="1"/>
    <col min="46" max="16384" width="9.140625" style="5"/>
  </cols>
  <sheetData>
    <row r="1" spans="1:45" s="3" customFormat="1" ht="12.75" x14ac:dyDescent="0.2">
      <c r="A1" s="21" t="s">
        <v>67</v>
      </c>
      <c r="B1" s="21" t="s">
        <v>79</v>
      </c>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row>
    <row r="2" spans="1:45" s="3" customFormat="1" ht="12.75" x14ac:dyDescent="0.2">
      <c r="A2" s="21" t="s">
        <v>68</v>
      </c>
      <c r="B2" s="21" t="s">
        <v>69</v>
      </c>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row>
    <row r="3" spans="1:45" s="3" customFormat="1" ht="12.75" x14ac:dyDescent="0.2">
      <c r="A3" s="21" t="s">
        <v>70</v>
      </c>
      <c r="B3" s="21" t="s">
        <v>85</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row>
    <row r="4" spans="1:45" s="2" customFormat="1" ht="11.25" x14ac:dyDescent="0.2">
      <c r="A4" s="2" t="s">
        <v>91</v>
      </c>
      <c r="B4" s="32" t="s">
        <v>122</v>
      </c>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row>
    <row r="5" spans="1:45" s="2" customFormat="1" ht="11.25" x14ac:dyDescent="0.2">
      <c r="A5" s="2" t="s">
        <v>92</v>
      </c>
      <c r="B5" s="2" t="s">
        <v>153</v>
      </c>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row>
    <row r="8" spans="1:45" x14ac:dyDescent="0.2">
      <c r="Q8" s="133" t="s">
        <v>105</v>
      </c>
      <c r="R8" s="133"/>
      <c r="S8" s="133"/>
      <c r="T8" s="133"/>
      <c r="U8" s="133"/>
      <c r="V8" s="133"/>
      <c r="W8" s="133"/>
      <c r="X8" s="133"/>
      <c r="Y8" s="133"/>
      <c r="Z8" s="133"/>
      <c r="AA8" s="133"/>
      <c r="AB8" s="133"/>
      <c r="AC8" s="133"/>
      <c r="AD8" s="133"/>
      <c r="AF8" s="133" t="s">
        <v>113</v>
      </c>
      <c r="AG8" s="133"/>
      <c r="AH8" s="133"/>
      <c r="AI8" s="133"/>
      <c r="AJ8" s="133"/>
      <c r="AK8" s="133"/>
      <c r="AL8" s="133"/>
      <c r="AM8" s="133"/>
      <c r="AN8" s="133"/>
      <c r="AO8" s="133"/>
      <c r="AP8" s="133"/>
      <c r="AQ8" s="133"/>
      <c r="AR8" s="133"/>
      <c r="AS8" s="133"/>
    </row>
    <row r="9" spans="1:45" ht="12" customHeight="1" x14ac:dyDescent="0.2">
      <c r="B9" s="140" t="s">
        <v>120</v>
      </c>
      <c r="C9" s="140"/>
      <c r="D9" s="140"/>
      <c r="E9" s="140"/>
      <c r="F9" s="140"/>
      <c r="G9" s="140"/>
      <c r="I9" s="140" t="s">
        <v>121</v>
      </c>
      <c r="J9" s="140"/>
      <c r="K9" s="140"/>
      <c r="L9" s="140"/>
      <c r="M9" s="140"/>
      <c r="N9" s="140"/>
      <c r="O9" s="140"/>
      <c r="Q9" s="142" t="s">
        <v>120</v>
      </c>
      <c r="R9" s="142"/>
      <c r="S9" s="142"/>
      <c r="T9" s="142"/>
      <c r="U9" s="142"/>
      <c r="V9" s="142"/>
      <c r="X9" s="142" t="s">
        <v>121</v>
      </c>
      <c r="Y9" s="142"/>
      <c r="Z9" s="142"/>
      <c r="AA9" s="142"/>
      <c r="AB9" s="142"/>
      <c r="AC9" s="142"/>
      <c r="AD9" s="142"/>
      <c r="AF9" s="142" t="s">
        <v>120</v>
      </c>
      <c r="AG9" s="142"/>
      <c r="AH9" s="142"/>
      <c r="AI9" s="142"/>
      <c r="AJ9" s="142"/>
      <c r="AK9" s="142"/>
      <c r="AM9" s="142" t="s">
        <v>121</v>
      </c>
      <c r="AN9" s="142"/>
      <c r="AO9" s="142"/>
      <c r="AP9" s="142"/>
      <c r="AQ9" s="142"/>
      <c r="AR9" s="142"/>
      <c r="AS9" s="142"/>
    </row>
    <row r="10" spans="1:45" ht="48" customHeight="1" x14ac:dyDescent="0.2">
      <c r="A10" s="36" t="s">
        <v>57</v>
      </c>
      <c r="B10" s="34" t="s">
        <v>11</v>
      </c>
      <c r="C10" s="34" t="s">
        <v>58</v>
      </c>
      <c r="D10" s="34" t="s">
        <v>59</v>
      </c>
      <c r="E10" s="34" t="s">
        <v>129</v>
      </c>
      <c r="F10" s="34" t="s">
        <v>130</v>
      </c>
      <c r="G10" s="34" t="s">
        <v>60</v>
      </c>
      <c r="H10" s="70"/>
      <c r="I10" s="34" t="s">
        <v>61</v>
      </c>
      <c r="J10" s="34" t="s">
        <v>62</v>
      </c>
      <c r="K10" s="34" t="s">
        <v>133</v>
      </c>
      <c r="L10" s="34" t="s">
        <v>134</v>
      </c>
      <c r="M10" s="34" t="s">
        <v>0</v>
      </c>
      <c r="N10" s="34" t="s">
        <v>65</v>
      </c>
      <c r="O10" s="34" t="s">
        <v>66</v>
      </c>
      <c r="Q10" s="115" t="s">
        <v>11</v>
      </c>
      <c r="R10" s="115" t="s">
        <v>58</v>
      </c>
      <c r="S10" s="115" t="s">
        <v>59</v>
      </c>
      <c r="T10" s="115" t="s">
        <v>129</v>
      </c>
      <c r="U10" s="115" t="s">
        <v>130</v>
      </c>
      <c r="V10" s="115" t="s">
        <v>60</v>
      </c>
      <c r="X10" s="115" t="s">
        <v>61</v>
      </c>
      <c r="Y10" s="115" t="s">
        <v>62</v>
      </c>
      <c r="Z10" s="115" t="s">
        <v>63</v>
      </c>
      <c r="AA10" s="115" t="s">
        <v>64</v>
      </c>
      <c r="AB10" s="115" t="s">
        <v>0</v>
      </c>
      <c r="AC10" s="115" t="s">
        <v>65</v>
      </c>
      <c r="AD10" s="115" t="s">
        <v>66</v>
      </c>
      <c r="AF10" s="115" t="s">
        <v>11</v>
      </c>
      <c r="AG10" s="115" t="s">
        <v>58</v>
      </c>
      <c r="AH10" s="115" t="s">
        <v>59</v>
      </c>
      <c r="AI10" s="115" t="s">
        <v>129</v>
      </c>
      <c r="AJ10" s="115" t="s">
        <v>130</v>
      </c>
      <c r="AK10" s="115" t="s">
        <v>60</v>
      </c>
      <c r="AM10" s="115" t="s">
        <v>61</v>
      </c>
      <c r="AN10" s="115" t="s">
        <v>62</v>
      </c>
      <c r="AO10" s="115" t="s">
        <v>63</v>
      </c>
      <c r="AP10" s="115" t="s">
        <v>64</v>
      </c>
      <c r="AQ10" s="115" t="s">
        <v>0</v>
      </c>
      <c r="AR10" s="115" t="s">
        <v>65</v>
      </c>
      <c r="AS10" s="115" t="s">
        <v>66</v>
      </c>
    </row>
    <row r="11" spans="1:45" x14ac:dyDescent="0.2">
      <c r="A11" s="39">
        <v>2015</v>
      </c>
      <c r="B11" s="55">
        <v>1065.732</v>
      </c>
      <c r="C11" s="55">
        <v>2964.1759999999999</v>
      </c>
      <c r="D11" s="55">
        <v>7571.8760000000002</v>
      </c>
      <c r="E11" s="55">
        <v>0</v>
      </c>
      <c r="F11" s="55">
        <v>0</v>
      </c>
      <c r="G11" s="55">
        <v>11601.784</v>
      </c>
      <c r="H11" s="76"/>
      <c r="I11" s="55">
        <v>13.571999999999999</v>
      </c>
      <c r="J11" s="55">
        <v>273.82</v>
      </c>
      <c r="K11" s="55">
        <v>10.5</v>
      </c>
      <c r="L11" s="55">
        <v>654.76400000000001</v>
      </c>
      <c r="M11" s="55">
        <v>952.65599999999995</v>
      </c>
      <c r="N11" s="55">
        <v>291.06400000000002</v>
      </c>
      <c r="O11" s="55">
        <v>661.59199999999998</v>
      </c>
      <c r="P11" s="35"/>
      <c r="Q11" s="99" t="str">
        <f>IFERROR(B11/#REF!-1, "n/a")</f>
        <v>n/a</v>
      </c>
      <c r="R11" s="99" t="str">
        <f>IFERROR(C11/#REF!-1, "n/a")</f>
        <v>n/a</v>
      </c>
      <c r="S11" s="99" t="str">
        <f>IFERROR(D11/#REF!-1, "n/a")</f>
        <v>n/a</v>
      </c>
      <c r="T11" s="99" t="str">
        <f>IFERROR(E11/#REF!-1, "n/a")</f>
        <v>n/a</v>
      </c>
      <c r="U11" s="99" t="str">
        <f>IFERROR(F11/#REF!-1, "n/a")</f>
        <v>n/a</v>
      </c>
      <c r="V11" s="99" t="str">
        <f>IFERROR(G11/#REF!-1, "n/a")</f>
        <v>n/a</v>
      </c>
      <c r="W11" s="99"/>
      <c r="X11" s="99" t="str">
        <f>IFERROR(I11/#REF!-1, "n/a")</f>
        <v>n/a</v>
      </c>
      <c r="Y11" s="99" t="str">
        <f>IFERROR(J11/#REF!-1, "n/a")</f>
        <v>n/a</v>
      </c>
      <c r="Z11" s="99" t="str">
        <f>IFERROR(K11/#REF!-1, "n/a")</f>
        <v>n/a</v>
      </c>
      <c r="AA11" s="99" t="str">
        <f>IFERROR(L11/#REF!-1, "n/a")</f>
        <v>n/a</v>
      </c>
      <c r="AB11" s="99" t="str">
        <f>IFERROR(M11/#REF!-1, "n/a")</f>
        <v>n/a</v>
      </c>
      <c r="AC11" s="99" t="str">
        <f>IFERROR(N11/#REF!-1, "n/a")</f>
        <v>n/a</v>
      </c>
      <c r="AD11" s="99" t="str">
        <f>IFERROR(O11/#REF!-1, "n/a")</f>
        <v>n/a</v>
      </c>
      <c r="AE11" s="99"/>
      <c r="AF11" s="99" t="s">
        <v>106</v>
      </c>
      <c r="AG11" s="99" t="s">
        <v>106</v>
      </c>
      <c r="AH11" s="99" t="s">
        <v>106</v>
      </c>
      <c r="AI11" s="99" t="s">
        <v>106</v>
      </c>
      <c r="AJ11" s="99" t="s">
        <v>106</v>
      </c>
      <c r="AK11" s="99" t="s">
        <v>106</v>
      </c>
      <c r="AL11" s="99"/>
      <c r="AM11" s="99" t="s">
        <v>106</v>
      </c>
      <c r="AN11" s="99" t="s">
        <v>106</v>
      </c>
      <c r="AO11" s="99" t="s">
        <v>106</v>
      </c>
      <c r="AP11" s="99" t="s">
        <v>106</v>
      </c>
      <c r="AQ11" s="99" t="s">
        <v>106</v>
      </c>
      <c r="AR11" s="99" t="s">
        <v>106</v>
      </c>
      <c r="AS11" s="99" t="s">
        <v>106</v>
      </c>
    </row>
    <row r="12" spans="1:45" x14ac:dyDescent="0.2">
      <c r="A12" s="39">
        <v>2016</v>
      </c>
      <c r="B12" s="55">
        <v>956.58799999999997</v>
      </c>
      <c r="C12" s="55">
        <v>3072.5479999999998</v>
      </c>
      <c r="D12" s="55">
        <v>7368.1120000000001</v>
      </c>
      <c r="E12" s="55">
        <v>0</v>
      </c>
      <c r="F12" s="55">
        <v>0</v>
      </c>
      <c r="G12" s="55">
        <v>11397.248</v>
      </c>
      <c r="H12" s="76"/>
      <c r="I12" s="55">
        <v>14.772</v>
      </c>
      <c r="J12" s="55">
        <v>281.59199999999998</v>
      </c>
      <c r="K12" s="55">
        <v>9.1999999999999993</v>
      </c>
      <c r="L12" s="55">
        <v>570.67600000000004</v>
      </c>
      <c r="M12" s="55">
        <v>876.24</v>
      </c>
      <c r="N12" s="55">
        <v>272.39600000000002</v>
      </c>
      <c r="O12" s="55">
        <v>603.84400000000005</v>
      </c>
      <c r="P12" s="35"/>
      <c r="Q12" s="99">
        <f t="shared" ref="Q12:Q19" si="0">IFERROR(B12/B11-1, "n/a")</f>
        <v>-0.10241223872418204</v>
      </c>
      <c r="R12" s="99">
        <f t="shared" ref="R12:R19" si="1">IFERROR(C12/C11-1, "n/a")</f>
        <v>3.6560582097689087E-2</v>
      </c>
      <c r="S12" s="99">
        <f t="shared" ref="S12:S19" si="2">IFERROR(D12/D11-1, "n/a")</f>
        <v>-2.6910636148822276E-2</v>
      </c>
      <c r="T12" s="99" t="str">
        <f t="shared" ref="T12:T19" si="3">IFERROR(E12/E11-1, "n/a")</f>
        <v>n/a</v>
      </c>
      <c r="U12" s="99" t="str">
        <f t="shared" ref="U12:U19" si="4">IFERROR(F12/F11-1, "n/a")</f>
        <v>n/a</v>
      </c>
      <c r="V12" s="99">
        <f t="shared" ref="V12:V19" si="5">IFERROR(G12/G11-1, "n/a")</f>
        <v>-1.7629702466448238E-2</v>
      </c>
      <c r="W12" s="99"/>
      <c r="X12" s="99">
        <f t="shared" ref="X12:X19" si="6">IFERROR(I12/I11-1, "n/a")</f>
        <v>8.8417329796640187E-2</v>
      </c>
      <c r="Y12" s="99">
        <f t="shared" ref="Y12:Y19" si="7">IFERROR(J12/J11-1, "n/a")</f>
        <v>2.8383609670586507E-2</v>
      </c>
      <c r="Z12" s="99">
        <f t="shared" ref="Z12:Z19" si="8">IFERROR(K12/K11-1, "n/a")</f>
        <v>-0.12380952380952392</v>
      </c>
      <c r="AA12" s="99">
        <f t="shared" ref="AA12:AA19" si="9">IFERROR(L12/L11-1, "n/a")</f>
        <v>-0.12842489813123503</v>
      </c>
      <c r="AB12" s="99">
        <f t="shared" ref="AB12:AB19" si="10">IFERROR(M12/M11-1, "n/a")</f>
        <v>-8.021363430241335E-2</v>
      </c>
      <c r="AC12" s="99">
        <f t="shared" ref="AC12:AC19" si="11">IFERROR(N12/N11-1, "n/a")</f>
        <v>-6.4137096995849685E-2</v>
      </c>
      <c r="AD12" s="99">
        <f t="shared" ref="AD12:AD19" si="12">IFERROR(O12/O11-1, "n/a")</f>
        <v>-8.7286424261478257E-2</v>
      </c>
      <c r="AE12" s="99"/>
      <c r="AF12" s="99" t="s">
        <v>106</v>
      </c>
      <c r="AG12" s="99" t="s">
        <v>106</v>
      </c>
      <c r="AH12" s="99" t="s">
        <v>106</v>
      </c>
      <c r="AI12" s="99" t="s">
        <v>106</v>
      </c>
      <c r="AJ12" s="99" t="s">
        <v>106</v>
      </c>
      <c r="AK12" s="99" t="s">
        <v>106</v>
      </c>
      <c r="AL12" s="99"/>
      <c r="AM12" s="99" t="s">
        <v>106</v>
      </c>
      <c r="AN12" s="99" t="s">
        <v>106</v>
      </c>
      <c r="AO12" s="99" t="s">
        <v>106</v>
      </c>
      <c r="AP12" s="99" t="s">
        <v>106</v>
      </c>
      <c r="AQ12" s="99" t="s">
        <v>106</v>
      </c>
      <c r="AR12" s="99" t="s">
        <v>106</v>
      </c>
      <c r="AS12" s="99" t="s">
        <v>106</v>
      </c>
    </row>
    <row r="13" spans="1:45" x14ac:dyDescent="0.2">
      <c r="A13" s="39">
        <v>2017</v>
      </c>
      <c r="B13" s="55">
        <v>981.58799999999997</v>
      </c>
      <c r="C13" s="55">
        <v>3214.1039999999998</v>
      </c>
      <c r="D13" s="55">
        <v>7169.0959999999995</v>
      </c>
      <c r="E13" s="55">
        <v>1.296</v>
      </c>
      <c r="F13" s="55">
        <v>23.803999999999998</v>
      </c>
      <c r="G13" s="55">
        <v>11389.888000000001</v>
      </c>
      <c r="H13" s="76"/>
      <c r="I13" s="55">
        <v>15.544</v>
      </c>
      <c r="J13" s="55">
        <v>277.20800000000003</v>
      </c>
      <c r="K13" s="55">
        <v>9.1519999999999992</v>
      </c>
      <c r="L13" s="55">
        <v>535.15599999999995</v>
      </c>
      <c r="M13" s="55">
        <v>837.06</v>
      </c>
      <c r="N13" s="55">
        <v>251.21600000000001</v>
      </c>
      <c r="O13" s="55">
        <v>585.84400000000005</v>
      </c>
      <c r="P13" s="35"/>
      <c r="Q13" s="99">
        <f t="shared" si="0"/>
        <v>2.6134553224585799E-2</v>
      </c>
      <c r="R13" s="99">
        <f t="shared" si="1"/>
        <v>4.6071208651581763E-2</v>
      </c>
      <c r="S13" s="99">
        <f t="shared" si="2"/>
        <v>-2.7010447181041841E-2</v>
      </c>
      <c r="T13" s="99" t="str">
        <f t="shared" si="3"/>
        <v>n/a</v>
      </c>
      <c r="U13" s="99" t="str">
        <f t="shared" si="4"/>
        <v>n/a</v>
      </c>
      <c r="V13" s="99">
        <f t="shared" si="5"/>
        <v>-6.4576992621367957E-4</v>
      </c>
      <c r="W13" s="99"/>
      <c r="X13" s="99">
        <f t="shared" si="6"/>
        <v>5.226103438938523E-2</v>
      </c>
      <c r="Y13" s="99">
        <f t="shared" si="7"/>
        <v>-1.5568624108639351E-2</v>
      </c>
      <c r="Z13" s="99">
        <f t="shared" si="8"/>
        <v>-5.2173913043478404E-3</v>
      </c>
      <c r="AA13" s="99">
        <f t="shared" si="9"/>
        <v>-6.2241972678017121E-2</v>
      </c>
      <c r="AB13" s="99">
        <f t="shared" si="10"/>
        <v>-4.4713777047384329E-2</v>
      </c>
      <c r="AC13" s="99">
        <f t="shared" si="11"/>
        <v>-7.7754445733417499E-2</v>
      </c>
      <c r="AD13" s="99">
        <f t="shared" si="12"/>
        <v>-2.9809023522631706E-2</v>
      </c>
      <c r="AE13" s="99"/>
      <c r="AF13" s="99" t="s">
        <v>106</v>
      </c>
      <c r="AG13" s="99" t="s">
        <v>106</v>
      </c>
      <c r="AH13" s="99" t="s">
        <v>106</v>
      </c>
      <c r="AI13" s="99" t="s">
        <v>106</v>
      </c>
      <c r="AJ13" s="99" t="s">
        <v>106</v>
      </c>
      <c r="AK13" s="99" t="s">
        <v>106</v>
      </c>
      <c r="AL13" s="99"/>
      <c r="AM13" s="99" t="s">
        <v>106</v>
      </c>
      <c r="AN13" s="99" t="s">
        <v>106</v>
      </c>
      <c r="AO13" s="99" t="s">
        <v>106</v>
      </c>
      <c r="AP13" s="99" t="s">
        <v>106</v>
      </c>
      <c r="AQ13" s="99" t="s">
        <v>106</v>
      </c>
      <c r="AR13" s="99" t="s">
        <v>106</v>
      </c>
      <c r="AS13" s="99" t="s">
        <v>106</v>
      </c>
    </row>
    <row r="14" spans="1:45" x14ac:dyDescent="0.2">
      <c r="A14" s="39">
        <v>2018</v>
      </c>
      <c r="B14" s="55">
        <v>927.18072289156623</v>
      </c>
      <c r="C14" s="55">
        <v>3253.1566265060242</v>
      </c>
      <c r="D14" s="55">
        <v>7228.4939759036142</v>
      </c>
      <c r="E14" s="55">
        <v>7</v>
      </c>
      <c r="F14" s="55">
        <v>98.682730923694777</v>
      </c>
      <c r="G14" s="55">
        <v>11514.5140562249</v>
      </c>
      <c r="H14" s="76"/>
      <c r="I14" s="55">
        <v>7.5903614457831328</v>
      </c>
      <c r="J14" s="55">
        <v>203.84337349397592</v>
      </c>
      <c r="K14" s="55">
        <v>12.827309236947791</v>
      </c>
      <c r="L14" s="55">
        <v>478.39357429718876</v>
      </c>
      <c r="M14" s="55">
        <v>702.65461847389554</v>
      </c>
      <c r="N14" s="55">
        <v>226.6144578313253</v>
      </c>
      <c r="O14" s="55">
        <v>476.0401606425703</v>
      </c>
      <c r="P14" s="35"/>
      <c r="Q14" s="99">
        <f t="shared" si="0"/>
        <v>-5.5427814020173161E-2</v>
      </c>
      <c r="R14" s="99">
        <f t="shared" si="1"/>
        <v>1.2150392926309816E-2</v>
      </c>
      <c r="S14" s="99">
        <f t="shared" si="2"/>
        <v>8.2852811433429263E-3</v>
      </c>
      <c r="T14" s="99">
        <f t="shared" si="3"/>
        <v>4.4012345679012341</v>
      </c>
      <c r="U14" s="99">
        <f t="shared" si="4"/>
        <v>3.1456364864600399</v>
      </c>
      <c r="V14" s="99">
        <f t="shared" si="5"/>
        <v>1.0941815777723018E-2</v>
      </c>
      <c r="W14" s="99"/>
      <c r="X14" s="99">
        <f t="shared" si="6"/>
        <v>-0.51168544481580458</v>
      </c>
      <c r="Y14" s="99">
        <f t="shared" si="7"/>
        <v>-0.26465551681778343</v>
      </c>
      <c r="Z14" s="99">
        <f t="shared" si="8"/>
        <v>0.40158536242873599</v>
      </c>
      <c r="AA14" s="99">
        <f t="shared" si="9"/>
        <v>-0.10606706400154575</v>
      </c>
      <c r="AB14" s="99">
        <f t="shared" si="10"/>
        <v>-0.16056839596457173</v>
      </c>
      <c r="AC14" s="99">
        <f t="shared" si="11"/>
        <v>-9.7929837942944409E-2</v>
      </c>
      <c r="AD14" s="99">
        <f t="shared" si="12"/>
        <v>-0.1874284610876441</v>
      </c>
      <c r="AE14" s="99"/>
      <c r="AF14" s="99" t="s">
        <v>106</v>
      </c>
      <c r="AG14" s="99" t="s">
        <v>106</v>
      </c>
      <c r="AH14" s="99" t="s">
        <v>106</v>
      </c>
      <c r="AI14" s="99" t="s">
        <v>106</v>
      </c>
      <c r="AJ14" s="99" t="s">
        <v>106</v>
      </c>
      <c r="AK14" s="99" t="s">
        <v>106</v>
      </c>
      <c r="AL14" s="99"/>
      <c r="AM14" s="99" t="s">
        <v>106</v>
      </c>
      <c r="AN14" s="99" t="s">
        <v>106</v>
      </c>
      <c r="AO14" s="99" t="s">
        <v>106</v>
      </c>
      <c r="AP14" s="99" t="s">
        <v>106</v>
      </c>
      <c r="AQ14" s="99" t="s">
        <v>106</v>
      </c>
      <c r="AR14" s="99" t="s">
        <v>106</v>
      </c>
      <c r="AS14" s="99" t="s">
        <v>106</v>
      </c>
    </row>
    <row r="15" spans="1:45" x14ac:dyDescent="0.2">
      <c r="A15" s="39">
        <v>2019</v>
      </c>
      <c r="B15" s="55">
        <v>973.47199999999998</v>
      </c>
      <c r="C15" s="55">
        <v>3050.2719999999999</v>
      </c>
      <c r="D15" s="55">
        <v>8733.1479999999992</v>
      </c>
      <c r="E15" s="55">
        <v>9.9920000000000009</v>
      </c>
      <c r="F15" s="55">
        <v>138.80799999999999</v>
      </c>
      <c r="G15" s="55">
        <v>12905.691999999999</v>
      </c>
      <c r="H15" s="76"/>
      <c r="I15" s="55">
        <v>9.5640000000000001</v>
      </c>
      <c r="J15" s="55">
        <v>194.828</v>
      </c>
      <c r="K15" s="55">
        <v>4.26</v>
      </c>
      <c r="L15" s="55">
        <v>409.56</v>
      </c>
      <c r="M15" s="55">
        <v>618.21199999999999</v>
      </c>
      <c r="N15" s="55">
        <v>245.43600000000001</v>
      </c>
      <c r="O15" s="55">
        <v>372.77600000000001</v>
      </c>
      <c r="P15" s="35"/>
      <c r="Q15" s="99">
        <f t="shared" si="0"/>
        <v>4.9926919278548754E-2</v>
      </c>
      <c r="R15" s="99">
        <f t="shared" si="1"/>
        <v>-6.2365465238581996E-2</v>
      </c>
      <c r="S15" s="99">
        <f t="shared" si="2"/>
        <v>0.20815594909703061</v>
      </c>
      <c r="T15" s="99">
        <f t="shared" si="3"/>
        <v>0.42742857142857149</v>
      </c>
      <c r="U15" s="99">
        <f t="shared" si="4"/>
        <v>0.40660882305062662</v>
      </c>
      <c r="V15" s="99">
        <f t="shared" si="5"/>
        <v>0.120819509792774</v>
      </c>
      <c r="W15" s="99"/>
      <c r="X15" s="99">
        <f t="shared" si="6"/>
        <v>0.26001904761904759</v>
      </c>
      <c r="Y15" s="99">
        <f t="shared" si="7"/>
        <v>-4.4226963768544292E-2</v>
      </c>
      <c r="Z15" s="99">
        <f t="shared" si="8"/>
        <v>-0.66789605510331873</v>
      </c>
      <c r="AA15" s="99">
        <f t="shared" si="9"/>
        <v>-0.14388482202820685</v>
      </c>
      <c r="AB15" s="99">
        <f t="shared" si="10"/>
        <v>-0.12017656506307117</v>
      </c>
      <c r="AC15" s="99">
        <f t="shared" si="11"/>
        <v>8.3055345845074235E-2</v>
      </c>
      <c r="AD15" s="99">
        <f t="shared" si="12"/>
        <v>-0.21692321190544483</v>
      </c>
      <c r="AE15" s="99"/>
      <c r="AF15" s="99" t="s">
        <v>106</v>
      </c>
      <c r="AG15" s="99" t="s">
        <v>106</v>
      </c>
      <c r="AH15" s="99" t="s">
        <v>106</v>
      </c>
      <c r="AI15" s="99" t="s">
        <v>106</v>
      </c>
      <c r="AJ15" s="99" t="s">
        <v>106</v>
      </c>
      <c r="AK15" s="99" t="s">
        <v>106</v>
      </c>
      <c r="AL15" s="99"/>
      <c r="AM15" s="99" t="s">
        <v>106</v>
      </c>
      <c r="AN15" s="99" t="s">
        <v>106</v>
      </c>
      <c r="AO15" s="99" t="s">
        <v>106</v>
      </c>
      <c r="AP15" s="99" t="s">
        <v>106</v>
      </c>
      <c r="AQ15" s="99" t="s">
        <v>106</v>
      </c>
      <c r="AR15" s="99" t="s">
        <v>106</v>
      </c>
      <c r="AS15" s="99" t="s">
        <v>106</v>
      </c>
    </row>
    <row r="16" spans="1:45" x14ac:dyDescent="0.2">
      <c r="A16" s="39">
        <v>2020</v>
      </c>
      <c r="B16" s="55">
        <v>828.69721115537845</v>
      </c>
      <c r="C16" s="55">
        <v>3257.6613545816731</v>
      </c>
      <c r="D16" s="55">
        <v>8136.5896414342633</v>
      </c>
      <c r="E16" s="55">
        <v>11.653386454183266</v>
      </c>
      <c r="F16" s="55">
        <v>132.99601593625499</v>
      </c>
      <c r="G16" s="55">
        <v>12367.597609561753</v>
      </c>
      <c r="H16" s="76"/>
      <c r="I16" s="55">
        <v>9.3505976095617527</v>
      </c>
      <c r="J16" s="55">
        <v>217.05577689243029</v>
      </c>
      <c r="K16" s="55">
        <v>6.2749003984063743</v>
      </c>
      <c r="L16" s="55">
        <v>389.56573705179284</v>
      </c>
      <c r="M16" s="55">
        <v>622.2470119521912</v>
      </c>
      <c r="N16" s="55">
        <v>268.41035856573706</v>
      </c>
      <c r="O16" s="55">
        <v>353.8366533864542</v>
      </c>
      <c r="P16" s="35"/>
      <c r="Q16" s="99">
        <f t="shared" si="0"/>
        <v>-0.14872003390402755</v>
      </c>
      <c r="R16" s="99">
        <f t="shared" si="1"/>
        <v>6.7990446288617168E-2</v>
      </c>
      <c r="S16" s="99">
        <f t="shared" si="2"/>
        <v>-6.8309658620893221E-2</v>
      </c>
      <c r="T16" s="99">
        <f t="shared" si="3"/>
        <v>0.16627166274852545</v>
      </c>
      <c r="U16" s="99">
        <f t="shared" si="4"/>
        <v>-4.1870670737601534E-2</v>
      </c>
      <c r="V16" s="99">
        <f t="shared" si="5"/>
        <v>-4.1694346218571265E-2</v>
      </c>
      <c r="W16" s="99"/>
      <c r="X16" s="99">
        <f t="shared" si="6"/>
        <v>-2.2313089757240445E-2</v>
      </c>
      <c r="Y16" s="99">
        <f t="shared" si="7"/>
        <v>0.11408923200171572</v>
      </c>
      <c r="Z16" s="99">
        <f t="shared" si="8"/>
        <v>0.47298131417990019</v>
      </c>
      <c r="AA16" s="99">
        <f t="shared" si="9"/>
        <v>-4.8818885995231875E-2</v>
      </c>
      <c r="AB16" s="99">
        <f t="shared" si="10"/>
        <v>6.5269065501660783E-3</v>
      </c>
      <c r="AC16" s="99">
        <f t="shared" si="11"/>
        <v>9.3606311077987892E-2</v>
      </c>
      <c r="AD16" s="99">
        <f t="shared" si="12"/>
        <v>-5.0806239171904299E-2</v>
      </c>
      <c r="AE16" s="99"/>
      <c r="AF16" s="99" t="s">
        <v>106</v>
      </c>
      <c r="AG16" s="99" t="s">
        <v>106</v>
      </c>
      <c r="AH16" s="99" t="s">
        <v>106</v>
      </c>
      <c r="AI16" s="99" t="s">
        <v>106</v>
      </c>
      <c r="AJ16" s="99" t="s">
        <v>106</v>
      </c>
      <c r="AK16" s="99" t="s">
        <v>106</v>
      </c>
      <c r="AL16" s="99"/>
      <c r="AM16" s="99" t="s">
        <v>106</v>
      </c>
      <c r="AN16" s="99" t="s">
        <v>106</v>
      </c>
      <c r="AO16" s="99" t="s">
        <v>106</v>
      </c>
      <c r="AP16" s="99" t="s">
        <v>106</v>
      </c>
      <c r="AQ16" s="99" t="s">
        <v>106</v>
      </c>
      <c r="AR16" s="99" t="s">
        <v>106</v>
      </c>
      <c r="AS16" s="99" t="s">
        <v>106</v>
      </c>
    </row>
    <row r="17" spans="1:45" x14ac:dyDescent="0.2">
      <c r="A17" s="39">
        <v>2021</v>
      </c>
      <c r="B17" s="55">
        <v>635.01599999999996</v>
      </c>
      <c r="C17" s="55">
        <v>3616.7040000000002</v>
      </c>
      <c r="D17" s="55">
        <v>7547.3</v>
      </c>
      <c r="E17" s="55">
        <v>14.66</v>
      </c>
      <c r="F17" s="55">
        <v>125.532</v>
      </c>
      <c r="G17" s="55">
        <v>11939.212</v>
      </c>
      <c r="H17" s="76"/>
      <c r="I17" s="55">
        <v>8.2240000000000002</v>
      </c>
      <c r="J17" s="55">
        <v>217.56</v>
      </c>
      <c r="K17" s="55">
        <v>4.12</v>
      </c>
      <c r="L17" s="55">
        <v>384.86399999999998</v>
      </c>
      <c r="M17" s="55">
        <v>614.76800000000003</v>
      </c>
      <c r="N17" s="55">
        <v>235.708</v>
      </c>
      <c r="O17" s="55">
        <v>379.06</v>
      </c>
      <c r="P17" s="35"/>
      <c r="Q17" s="99">
        <f t="shared" si="0"/>
        <v>-0.23371770599462505</v>
      </c>
      <c r="R17" s="99">
        <f t="shared" si="1"/>
        <v>0.11021484627717948</v>
      </c>
      <c r="S17" s="99">
        <f t="shared" si="2"/>
        <v>-7.2424648090079535E-2</v>
      </c>
      <c r="T17" s="99">
        <f t="shared" si="3"/>
        <v>0.25800341880341882</v>
      </c>
      <c r="U17" s="99">
        <f t="shared" si="4"/>
        <v>-5.612210173147214E-2</v>
      </c>
      <c r="V17" s="99">
        <f t="shared" si="5"/>
        <v>-3.4637738313102684E-2</v>
      </c>
      <c r="W17" s="99"/>
      <c r="X17" s="99">
        <f t="shared" si="6"/>
        <v>-0.12048402215594367</v>
      </c>
      <c r="Y17" s="99">
        <f t="shared" si="7"/>
        <v>2.3230116921495458E-3</v>
      </c>
      <c r="Z17" s="99">
        <f t="shared" si="8"/>
        <v>-0.34341587301587295</v>
      </c>
      <c r="AA17" s="99">
        <f t="shared" si="9"/>
        <v>-1.2069174993096898E-2</v>
      </c>
      <c r="AB17" s="99">
        <f t="shared" si="10"/>
        <v>-1.2019361778415116E-2</v>
      </c>
      <c r="AC17" s="99">
        <f t="shared" si="11"/>
        <v>-0.12183717029582464</v>
      </c>
      <c r="AD17" s="99">
        <f t="shared" si="12"/>
        <v>7.1285284811908101E-2</v>
      </c>
      <c r="AE17" s="99"/>
      <c r="AF17" s="99" t="s">
        <v>106</v>
      </c>
      <c r="AG17" s="99" t="s">
        <v>106</v>
      </c>
      <c r="AH17" s="99" t="s">
        <v>106</v>
      </c>
      <c r="AI17" s="99" t="s">
        <v>106</v>
      </c>
      <c r="AJ17" s="99" t="s">
        <v>106</v>
      </c>
      <c r="AK17" s="99" t="s">
        <v>106</v>
      </c>
      <c r="AL17" s="99"/>
      <c r="AM17" s="99" t="s">
        <v>106</v>
      </c>
      <c r="AN17" s="99" t="s">
        <v>106</v>
      </c>
      <c r="AO17" s="99" t="s">
        <v>106</v>
      </c>
      <c r="AP17" s="99" t="s">
        <v>106</v>
      </c>
      <c r="AQ17" s="99" t="s">
        <v>106</v>
      </c>
      <c r="AR17" s="99" t="s">
        <v>106</v>
      </c>
      <c r="AS17" s="99" t="s">
        <v>106</v>
      </c>
    </row>
    <row r="18" spans="1:45" x14ac:dyDescent="0.2">
      <c r="A18" s="39">
        <v>2022</v>
      </c>
      <c r="B18" s="55">
        <v>560.07228915662654</v>
      </c>
      <c r="C18" s="55">
        <v>5106.871485943775</v>
      </c>
      <c r="D18" s="55">
        <v>7560.8955823293172</v>
      </c>
      <c r="E18" s="55">
        <v>7.3453815261044175</v>
      </c>
      <c r="F18" s="55">
        <v>122.23694779116465</v>
      </c>
      <c r="G18" s="55">
        <v>13357.421686746988</v>
      </c>
      <c r="H18" s="76"/>
      <c r="I18" s="55">
        <v>7.429718875502008</v>
      </c>
      <c r="J18" s="55">
        <v>227.37751004016064</v>
      </c>
      <c r="K18" s="55">
        <v>3.3092369477911645</v>
      </c>
      <c r="L18" s="55">
        <v>305.87951807228916</v>
      </c>
      <c r="M18" s="55">
        <v>543.99598393574297</v>
      </c>
      <c r="N18" s="55">
        <v>259.94377510040158</v>
      </c>
      <c r="O18" s="55">
        <v>284.05220883534139</v>
      </c>
      <c r="P18" s="35"/>
      <c r="Q18" s="99">
        <f t="shared" si="0"/>
        <v>-0.11801861818186221</v>
      </c>
      <c r="R18" s="99">
        <f t="shared" si="1"/>
        <v>0.41202362315074015</v>
      </c>
      <c r="S18" s="99">
        <f t="shared" si="2"/>
        <v>1.8013835847676685E-3</v>
      </c>
      <c r="T18" s="99">
        <f t="shared" si="3"/>
        <v>-0.49895078266682014</v>
      </c>
      <c r="U18" s="99">
        <f t="shared" si="4"/>
        <v>-2.6248703189906464E-2</v>
      </c>
      <c r="V18" s="99">
        <f t="shared" si="5"/>
        <v>0.11878587018531772</v>
      </c>
      <c r="W18" s="99"/>
      <c r="X18" s="99">
        <f t="shared" si="6"/>
        <v>-9.658087603331611E-2</v>
      </c>
      <c r="Y18" s="99">
        <f t="shared" si="7"/>
        <v>4.5125528774410117E-2</v>
      </c>
      <c r="Z18" s="99">
        <f t="shared" si="8"/>
        <v>-0.19678714859437751</v>
      </c>
      <c r="AA18" s="99">
        <f t="shared" si="9"/>
        <v>-0.20522699428294366</v>
      </c>
      <c r="AB18" s="99">
        <f t="shared" si="10"/>
        <v>-0.11511987622039055</v>
      </c>
      <c r="AC18" s="99">
        <f t="shared" si="11"/>
        <v>0.10282118171806465</v>
      </c>
      <c r="AD18" s="99">
        <f t="shared" si="12"/>
        <v>-0.25064050853336839</v>
      </c>
      <c r="AE18" s="99"/>
      <c r="AF18" s="99" t="s">
        <v>106</v>
      </c>
      <c r="AG18" s="99" t="s">
        <v>106</v>
      </c>
      <c r="AH18" s="99" t="s">
        <v>106</v>
      </c>
      <c r="AI18" s="99" t="s">
        <v>106</v>
      </c>
      <c r="AJ18" s="99" t="s">
        <v>106</v>
      </c>
      <c r="AK18" s="99" t="s">
        <v>106</v>
      </c>
      <c r="AL18" s="99"/>
      <c r="AM18" s="99" t="s">
        <v>106</v>
      </c>
      <c r="AN18" s="99" t="s">
        <v>106</v>
      </c>
      <c r="AO18" s="99" t="s">
        <v>106</v>
      </c>
      <c r="AP18" s="99" t="s">
        <v>106</v>
      </c>
      <c r="AQ18" s="99" t="s">
        <v>106</v>
      </c>
      <c r="AR18" s="99" t="s">
        <v>106</v>
      </c>
      <c r="AS18" s="99" t="s">
        <v>106</v>
      </c>
    </row>
    <row r="19" spans="1:45" x14ac:dyDescent="0.2">
      <c r="A19" s="39">
        <v>2023</v>
      </c>
      <c r="B19" s="55">
        <v>555.87550200803207</v>
      </c>
      <c r="C19" s="55">
        <v>5806.325301204819</v>
      </c>
      <c r="D19" s="55">
        <v>7245.2690763052206</v>
      </c>
      <c r="E19" s="55">
        <v>8.2289156626506017</v>
      </c>
      <c r="F19" s="55">
        <v>103.24096385542168</v>
      </c>
      <c r="G19" s="55">
        <v>13718.939759036144</v>
      </c>
      <c r="H19" s="76"/>
      <c r="I19" s="55">
        <v>5.1004016064257032</v>
      </c>
      <c r="J19" s="55">
        <v>204.29718875502007</v>
      </c>
      <c r="K19" s="55">
        <v>4.2128514056224899</v>
      </c>
      <c r="L19" s="55">
        <v>309.76305220883535</v>
      </c>
      <c r="M19" s="55">
        <v>523.37349397590367</v>
      </c>
      <c r="N19" s="55">
        <v>244.94377510040161</v>
      </c>
      <c r="O19" s="55">
        <v>278.42971887550203</v>
      </c>
      <c r="P19" s="35"/>
      <c r="Q19" s="99">
        <f t="shared" si="0"/>
        <v>-7.4932954724721279E-3</v>
      </c>
      <c r="R19" s="99">
        <f t="shared" si="1"/>
        <v>0.13696326942752135</v>
      </c>
      <c r="S19" s="99">
        <f t="shared" si="2"/>
        <v>-4.1744592632882327E-2</v>
      </c>
      <c r="T19" s="99">
        <f t="shared" si="3"/>
        <v>0.12028430836522674</v>
      </c>
      <c r="U19" s="99">
        <f t="shared" si="4"/>
        <v>-0.15540296349837368</v>
      </c>
      <c r="V19" s="99">
        <f t="shared" si="5"/>
        <v>2.7064959149103451E-2</v>
      </c>
      <c r="W19" s="99"/>
      <c r="X19" s="99">
        <f t="shared" si="6"/>
        <v>-0.31351351351351342</v>
      </c>
      <c r="Y19" s="99">
        <f t="shared" si="7"/>
        <v>-0.10150661462105026</v>
      </c>
      <c r="Z19" s="99">
        <f t="shared" si="8"/>
        <v>0.27305825242718451</v>
      </c>
      <c r="AA19" s="99">
        <f t="shared" si="9"/>
        <v>1.2696286959718472E-2</v>
      </c>
      <c r="AB19" s="99">
        <f t="shared" si="10"/>
        <v>-3.7909268760842996E-2</v>
      </c>
      <c r="AC19" s="99">
        <f t="shared" si="11"/>
        <v>-5.7704786330068147E-2</v>
      </c>
      <c r="AD19" s="99">
        <f t="shared" si="12"/>
        <v>-1.9793861075372177E-2</v>
      </c>
      <c r="AE19" s="99"/>
      <c r="AF19" s="99" t="s">
        <v>106</v>
      </c>
      <c r="AG19" s="99" t="s">
        <v>106</v>
      </c>
      <c r="AH19" s="99" t="s">
        <v>106</v>
      </c>
      <c r="AI19" s="99" t="s">
        <v>106</v>
      </c>
      <c r="AJ19" s="99" t="s">
        <v>106</v>
      </c>
      <c r="AK19" s="99" t="s">
        <v>106</v>
      </c>
      <c r="AL19" s="99"/>
      <c r="AM19" s="99" t="s">
        <v>106</v>
      </c>
      <c r="AN19" s="99" t="s">
        <v>106</v>
      </c>
      <c r="AO19" s="99" t="s">
        <v>106</v>
      </c>
      <c r="AP19" s="99" t="s">
        <v>106</v>
      </c>
      <c r="AQ19" s="99" t="s">
        <v>106</v>
      </c>
      <c r="AR19" s="99" t="s">
        <v>106</v>
      </c>
      <c r="AS19" s="99" t="s">
        <v>106</v>
      </c>
    </row>
    <row r="20" spans="1:45" x14ac:dyDescent="0.2">
      <c r="A20" s="39">
        <v>2024</v>
      </c>
      <c r="B20" s="55">
        <v>678.21199999999999</v>
      </c>
      <c r="C20" s="55">
        <v>6826.0680000000002</v>
      </c>
      <c r="D20" s="55">
        <v>8207.0239999999994</v>
      </c>
      <c r="E20" s="55">
        <v>11.391999999999999</v>
      </c>
      <c r="F20" s="55">
        <v>98.647999999999996</v>
      </c>
      <c r="G20" s="55">
        <v>15821.343999999999</v>
      </c>
      <c r="H20" s="76"/>
      <c r="I20" s="55">
        <v>5.14</v>
      </c>
      <c r="J20" s="55">
        <v>238.56399999999999</v>
      </c>
      <c r="K20" s="55">
        <v>4.9800000000000004</v>
      </c>
      <c r="L20" s="55">
        <v>333.16399999999999</v>
      </c>
      <c r="M20" s="55">
        <v>581.84799999999996</v>
      </c>
      <c r="N20" s="55">
        <v>284.428</v>
      </c>
      <c r="O20" s="55">
        <v>297.42</v>
      </c>
      <c r="P20" s="35"/>
      <c r="Q20" s="99">
        <f t="shared" ref="Q20:Q21" si="13">IFERROR(B20/B19-1, "n/a")</f>
        <v>0.22007895212154938</v>
      </c>
      <c r="R20" s="99">
        <f t="shared" ref="R20:R21" si="14">IFERROR(C20/C19-1, "n/a")</f>
        <v>0.17562617419723003</v>
      </c>
      <c r="S20" s="99">
        <f t="shared" ref="S20:S21" si="15">IFERROR(D20/D19-1, "n/a")</f>
        <v>0.13274247147563956</v>
      </c>
      <c r="T20" s="99">
        <f t="shared" ref="T20:T21" si="16">IFERROR(E20/E19-1, "n/a")</f>
        <v>0.3843865300146414</v>
      </c>
      <c r="U20" s="99">
        <f t="shared" ref="U20:U21" si="17">IFERROR(F20/F19-1, "n/a")</f>
        <v>-4.448780487804882E-2</v>
      </c>
      <c r="V20" s="99">
        <f t="shared" ref="V20:V21" si="18">IFERROR(G20/G19-1, "n/a")</f>
        <v>0.15324830328663563</v>
      </c>
      <c r="W20" s="99"/>
      <c r="X20" s="99">
        <f t="shared" ref="X20:X21" si="19">IFERROR(I20/I19-1, "n/a")</f>
        <v>7.7637795275589117E-3</v>
      </c>
      <c r="Y20" s="99">
        <f t="shared" ref="Y20:Y21" si="20">IFERROR(J20/J19-1, "n/a")</f>
        <v>0.16773021427167301</v>
      </c>
      <c r="Z20" s="99">
        <f t="shared" ref="Z20:Z21" si="21">IFERROR(K20/K19-1, "n/a")</f>
        <v>0.18209723546234513</v>
      </c>
      <c r="AA20" s="99">
        <f t="shared" ref="AA20:AA21" si="22">IFERROR(L20/L19-1, "n/a")</f>
        <v>7.5544670754949417E-2</v>
      </c>
      <c r="AB20" s="99">
        <f t="shared" ref="AB20:AB21" si="23">IFERROR(M20/M19-1, "n/a")</f>
        <v>0.11172615101289107</v>
      </c>
      <c r="AC20" s="99">
        <f t="shared" ref="AC20:AC21" si="24">IFERROR(N20/N19-1, "n/a")</f>
        <v>0.16119709465330945</v>
      </c>
      <c r="AD20" s="99">
        <f t="shared" ref="AD20:AD21" si="25">IFERROR(O20/O19-1, "n/a")</f>
        <v>6.8204935885415985E-2</v>
      </c>
      <c r="AE20" s="99"/>
      <c r="AF20" s="99" t="s">
        <v>106</v>
      </c>
      <c r="AG20" s="99" t="s">
        <v>106</v>
      </c>
      <c r="AH20" s="99" t="s">
        <v>106</v>
      </c>
      <c r="AI20" s="99" t="s">
        <v>106</v>
      </c>
      <c r="AJ20" s="99" t="s">
        <v>106</v>
      </c>
      <c r="AK20" s="99" t="s">
        <v>106</v>
      </c>
      <c r="AL20" s="99"/>
      <c r="AM20" s="99" t="s">
        <v>106</v>
      </c>
      <c r="AN20" s="99" t="s">
        <v>106</v>
      </c>
      <c r="AO20" s="99" t="s">
        <v>106</v>
      </c>
      <c r="AP20" s="99" t="s">
        <v>106</v>
      </c>
      <c r="AQ20" s="99" t="s">
        <v>106</v>
      </c>
      <c r="AR20" s="99" t="s">
        <v>106</v>
      </c>
      <c r="AS20" s="99" t="s">
        <v>106</v>
      </c>
    </row>
    <row r="21" spans="1:45" x14ac:dyDescent="0.2">
      <c r="A21" s="39">
        <v>2025</v>
      </c>
      <c r="B21" s="55">
        <v>737.98795180722891</v>
      </c>
      <c r="C21" s="55">
        <v>6233.3293172690765</v>
      </c>
      <c r="D21" s="55">
        <v>9102.5662650602408</v>
      </c>
      <c r="E21" s="55">
        <v>8.8955823293172696</v>
      </c>
      <c r="F21" s="55">
        <v>109.34939759036145</v>
      </c>
      <c r="G21" s="55">
        <v>16192.128514056225</v>
      </c>
      <c r="H21" s="76"/>
      <c r="I21" s="55">
        <v>7.357429718875502</v>
      </c>
      <c r="J21" s="55">
        <v>252.6586345381526</v>
      </c>
      <c r="K21" s="55">
        <v>5.1485943775100402</v>
      </c>
      <c r="L21" s="55">
        <v>315</v>
      </c>
      <c r="M21" s="55">
        <v>580.16465863453811</v>
      </c>
      <c r="N21" s="55">
        <v>301.00803212851406</v>
      </c>
      <c r="O21" s="55">
        <v>279.15662650602411</v>
      </c>
      <c r="P21" s="35"/>
      <c r="Q21" s="99">
        <f t="shared" si="13"/>
        <v>8.8137561422134914E-2</v>
      </c>
      <c r="R21" s="99">
        <f t="shared" si="14"/>
        <v>-8.6834570462955174E-2</v>
      </c>
      <c r="S21" s="99">
        <f t="shared" si="15"/>
        <v>0.10911900160889521</v>
      </c>
      <c r="T21" s="99">
        <f t="shared" si="16"/>
        <v>-0.21913778710346998</v>
      </c>
      <c r="U21" s="99">
        <f t="shared" si="17"/>
        <v>0.10848063407632647</v>
      </c>
      <c r="V21" s="99">
        <f t="shared" si="18"/>
        <v>2.3435715325842432E-2</v>
      </c>
      <c r="W21" s="99"/>
      <c r="X21" s="99">
        <f t="shared" si="19"/>
        <v>0.43140656009251011</v>
      </c>
      <c r="Y21" s="99">
        <f t="shared" si="20"/>
        <v>5.9081146099799753E-2</v>
      </c>
      <c r="Z21" s="99">
        <f t="shared" si="21"/>
        <v>3.3854292672698794E-2</v>
      </c>
      <c r="AA21" s="99">
        <f t="shared" si="22"/>
        <v>-5.4519696005570828E-2</v>
      </c>
      <c r="AB21" s="99">
        <f t="shared" si="23"/>
        <v>-2.8930947007841379E-3</v>
      </c>
      <c r="AC21" s="99">
        <f t="shared" si="24"/>
        <v>5.8292545489593284E-2</v>
      </c>
      <c r="AD21" s="99">
        <f t="shared" si="25"/>
        <v>-6.140600327474921E-2</v>
      </c>
      <c r="AE21" s="99"/>
      <c r="AF21" s="99" t="s">
        <v>106</v>
      </c>
      <c r="AG21" s="99" t="s">
        <v>106</v>
      </c>
      <c r="AH21" s="99" t="s">
        <v>106</v>
      </c>
      <c r="AI21" s="99" t="s">
        <v>106</v>
      </c>
      <c r="AJ21" s="99" t="s">
        <v>106</v>
      </c>
      <c r="AK21" s="99" t="s">
        <v>106</v>
      </c>
      <c r="AL21" s="99"/>
      <c r="AM21" s="99" t="s">
        <v>106</v>
      </c>
      <c r="AN21" s="99" t="s">
        <v>106</v>
      </c>
      <c r="AO21" s="99" t="s">
        <v>106</v>
      </c>
      <c r="AP21" s="99" t="s">
        <v>106</v>
      </c>
      <c r="AQ21" s="99" t="s">
        <v>106</v>
      </c>
      <c r="AR21" s="99" t="s">
        <v>106</v>
      </c>
      <c r="AS21" s="99" t="s">
        <v>106</v>
      </c>
    </row>
    <row r="22" spans="1:45" x14ac:dyDescent="0.2">
      <c r="A22" s="39"/>
      <c r="B22" s="55"/>
      <c r="C22" s="55"/>
      <c r="D22" s="55"/>
      <c r="E22" s="55"/>
      <c r="F22" s="55"/>
      <c r="G22" s="55"/>
      <c r="H22" s="76"/>
      <c r="I22" s="55"/>
      <c r="J22" s="55"/>
      <c r="K22" s="55"/>
      <c r="L22" s="55"/>
      <c r="M22" s="55"/>
      <c r="N22" s="55"/>
      <c r="O22" s="55"/>
      <c r="P22" s="35"/>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row>
    <row r="23" spans="1:45" x14ac:dyDescent="0.2">
      <c r="A23" s="118" t="s">
        <v>146</v>
      </c>
      <c r="B23" s="104">
        <v>672.82936507936506</v>
      </c>
      <c r="C23" s="104">
        <v>6771.8928571428569</v>
      </c>
      <c r="D23" s="104">
        <v>8141.8888888888887</v>
      </c>
      <c r="E23" s="104">
        <v>11.301587301587302</v>
      </c>
      <c r="F23" s="104">
        <v>97.865079365079367</v>
      </c>
      <c r="G23" s="104">
        <v>15695.777777777777</v>
      </c>
      <c r="H23" s="104"/>
      <c r="I23" s="104">
        <v>5.0992063492063489</v>
      </c>
      <c r="J23" s="104">
        <v>236.67063492063491</v>
      </c>
      <c r="K23" s="104">
        <v>4.9404761904761907</v>
      </c>
      <c r="L23" s="104">
        <v>330.51984126984127</v>
      </c>
      <c r="M23" s="104">
        <v>577.23015873015868</v>
      </c>
      <c r="N23" s="104">
        <v>282.17063492063494</v>
      </c>
      <c r="O23" s="104">
        <v>295.0595238095238</v>
      </c>
      <c r="P23" s="105"/>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row>
    <row r="24" spans="1:45" x14ac:dyDescent="0.2">
      <c r="A24" s="118" t="s">
        <v>152</v>
      </c>
      <c r="B24" s="104">
        <v>732.10756972111551</v>
      </c>
      <c r="C24" s="104">
        <v>6183.6613545816735</v>
      </c>
      <c r="D24" s="104">
        <v>9030.035856573706</v>
      </c>
      <c r="E24" s="104">
        <v>8.8247011952191237</v>
      </c>
      <c r="F24" s="104">
        <v>108.4780876494024</v>
      </c>
      <c r="G24" s="104">
        <v>16063.107569721116</v>
      </c>
      <c r="H24" s="104"/>
      <c r="I24" s="104">
        <v>7.2988047808764938</v>
      </c>
      <c r="J24" s="104">
        <v>250.64541832669323</v>
      </c>
      <c r="K24" s="104">
        <v>5.1075697211155378</v>
      </c>
      <c r="L24" s="104">
        <v>312.49003984063745</v>
      </c>
      <c r="M24" s="104">
        <v>575.54183266932273</v>
      </c>
      <c r="N24" s="104">
        <v>298.60956175298804</v>
      </c>
      <c r="O24" s="104">
        <v>276.93227091633469</v>
      </c>
      <c r="P24" s="105"/>
      <c r="Q24" s="111">
        <f>B24/B23-1</f>
        <v>8.8102879746870366E-2</v>
      </c>
      <c r="R24" s="111">
        <f>C24/C23-1</f>
        <v>-8.6863675337203294E-2</v>
      </c>
      <c r="S24" s="111">
        <f>D24/D23-1</f>
        <v>0.10908365120246954</v>
      </c>
      <c r="T24" s="111">
        <f>E24/E23-1</f>
        <v>-0.21916267514212817</v>
      </c>
      <c r="U24" s="111">
        <f>F24/F23-1</f>
        <v>0.10844530401627628</v>
      </c>
      <c r="V24" s="111">
        <f t="shared" ref="V24" si="26">G24/G23-1</f>
        <v>2.340309586081224E-2</v>
      </c>
      <c r="W24" s="111"/>
      <c r="X24" s="111">
        <f t="shared" ref="X24:AD24" si="27">I24/I23-1</f>
        <v>0.43136093757266658</v>
      </c>
      <c r="Y24" s="111">
        <f t="shared" si="27"/>
        <v>5.9047390525422072E-2</v>
      </c>
      <c r="Z24" s="111">
        <f t="shared" si="27"/>
        <v>3.3821341141458294E-2</v>
      </c>
      <c r="AA24" s="111">
        <f t="shared" si="27"/>
        <v>-5.4549830835976976E-2</v>
      </c>
      <c r="AB24" s="111">
        <f t="shared" si="27"/>
        <v>-2.9248750005544943E-3</v>
      </c>
      <c r="AC24" s="111">
        <f t="shared" si="27"/>
        <v>5.8258815049896384E-2</v>
      </c>
      <c r="AD24" s="111">
        <f t="shared" si="27"/>
        <v>-6.143591862125819E-2</v>
      </c>
      <c r="AE24" s="109"/>
      <c r="AF24" s="109" t="s">
        <v>106</v>
      </c>
      <c r="AG24" s="109" t="s">
        <v>106</v>
      </c>
      <c r="AH24" s="109" t="s">
        <v>106</v>
      </c>
      <c r="AI24" s="109" t="s">
        <v>106</v>
      </c>
      <c r="AJ24" s="109" t="s">
        <v>106</v>
      </c>
      <c r="AK24" s="109" t="s">
        <v>106</v>
      </c>
      <c r="AL24" s="109"/>
      <c r="AM24" s="109" t="s">
        <v>106</v>
      </c>
      <c r="AN24" s="109" t="s">
        <v>106</v>
      </c>
      <c r="AO24" s="109" t="s">
        <v>106</v>
      </c>
      <c r="AP24" s="109" t="s">
        <v>106</v>
      </c>
      <c r="AQ24" s="109" t="s">
        <v>106</v>
      </c>
      <c r="AR24" s="109" t="s">
        <v>106</v>
      </c>
      <c r="AS24" s="109" t="s">
        <v>106</v>
      </c>
    </row>
    <row r="25" spans="1:45" x14ac:dyDescent="0.2">
      <c r="A25" s="31"/>
      <c r="B25" s="76"/>
      <c r="C25" s="76"/>
      <c r="D25" s="76"/>
      <c r="E25" s="76"/>
      <c r="F25" s="76"/>
      <c r="G25" s="76"/>
      <c r="H25" s="76"/>
      <c r="I25" s="55"/>
      <c r="J25" s="55"/>
      <c r="K25" s="55"/>
      <c r="L25" s="55"/>
      <c r="M25" s="55"/>
      <c r="N25" s="55"/>
      <c r="O25" s="55"/>
      <c r="P25" s="35"/>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row>
    <row r="26" spans="1:45" x14ac:dyDescent="0.2">
      <c r="A26" s="31" t="s">
        <v>142</v>
      </c>
      <c r="B26" s="55">
        <v>635.40983606557381</v>
      </c>
      <c r="C26" s="55">
        <v>7196.4918032786882</v>
      </c>
      <c r="D26" s="55">
        <v>7733.1475409836066</v>
      </c>
      <c r="E26" s="55">
        <v>8.7377049180327866</v>
      </c>
      <c r="F26" s="55">
        <v>95.655737704918039</v>
      </c>
      <c r="G26" s="55">
        <v>15669.442622950819</v>
      </c>
      <c r="H26" s="76"/>
      <c r="I26" s="55">
        <v>5.721311475409836</v>
      </c>
      <c r="J26" s="55">
        <v>247.0655737704918</v>
      </c>
      <c r="K26" s="55">
        <v>3.9836065573770494</v>
      </c>
      <c r="L26" s="55">
        <v>335.29508196721309</v>
      </c>
      <c r="M26" s="55">
        <v>592.06557377049182</v>
      </c>
      <c r="N26" s="55">
        <v>281.70491803278691</v>
      </c>
      <c r="O26" s="55">
        <v>310.36065573770492</v>
      </c>
      <c r="P26" s="35"/>
      <c r="Q26" s="99" t="s">
        <v>106</v>
      </c>
      <c r="R26" s="99" t="s">
        <v>106</v>
      </c>
      <c r="S26" s="99" t="s">
        <v>106</v>
      </c>
      <c r="T26" s="99" t="s">
        <v>106</v>
      </c>
      <c r="U26" s="99" t="s">
        <v>106</v>
      </c>
      <c r="V26" s="99" t="s">
        <v>106</v>
      </c>
      <c r="W26" s="99"/>
      <c r="X26" s="99" t="s">
        <v>106</v>
      </c>
      <c r="Y26" s="99" t="s">
        <v>106</v>
      </c>
      <c r="Z26" s="99" t="s">
        <v>106</v>
      </c>
      <c r="AA26" s="99" t="s">
        <v>106</v>
      </c>
      <c r="AB26" s="99" t="s">
        <v>106</v>
      </c>
      <c r="AC26" s="99" t="s">
        <v>106</v>
      </c>
      <c r="AD26" s="99" t="s">
        <v>106</v>
      </c>
      <c r="AE26" s="99"/>
      <c r="AF26" s="99" t="s">
        <v>106</v>
      </c>
      <c r="AG26" s="99" t="s">
        <v>106</v>
      </c>
      <c r="AH26" s="99" t="s">
        <v>106</v>
      </c>
      <c r="AI26" s="99" t="s">
        <v>106</v>
      </c>
      <c r="AJ26" s="99" t="s">
        <v>106</v>
      </c>
      <c r="AK26" s="99" t="s">
        <v>106</v>
      </c>
      <c r="AL26" s="99"/>
      <c r="AM26" s="99" t="s">
        <v>106</v>
      </c>
      <c r="AN26" s="99" t="s">
        <v>106</v>
      </c>
      <c r="AO26" s="99" t="s">
        <v>106</v>
      </c>
      <c r="AP26" s="99" t="s">
        <v>106</v>
      </c>
      <c r="AQ26" s="99" t="s">
        <v>106</v>
      </c>
      <c r="AR26" s="99" t="s">
        <v>106</v>
      </c>
      <c r="AS26" s="99" t="s">
        <v>106</v>
      </c>
    </row>
    <row r="27" spans="1:45" x14ac:dyDescent="0.2">
      <c r="A27" s="31" t="s">
        <v>143</v>
      </c>
      <c r="B27" s="55">
        <v>643.49206349206349</v>
      </c>
      <c r="C27" s="55">
        <v>6011.2222222222226</v>
      </c>
      <c r="D27" s="55">
        <v>8124.4603174603171</v>
      </c>
      <c r="E27" s="55">
        <v>11.777777777777779</v>
      </c>
      <c r="F27" s="55">
        <v>89.730158730158735</v>
      </c>
      <c r="G27" s="55">
        <v>14880.682539682539</v>
      </c>
      <c r="H27" s="76"/>
      <c r="I27" s="55">
        <v>4.1746031746031749</v>
      </c>
      <c r="J27" s="55">
        <v>223.79365079365078</v>
      </c>
      <c r="K27" s="55">
        <v>6.9841269841269842</v>
      </c>
      <c r="L27" s="55">
        <v>361.11111111111109</v>
      </c>
      <c r="M27" s="55">
        <v>596.06349206349205</v>
      </c>
      <c r="N27" s="55">
        <v>271.33333333333331</v>
      </c>
      <c r="O27" s="55">
        <v>324.73015873015873</v>
      </c>
      <c r="P27" s="35"/>
      <c r="Q27" s="99" t="s">
        <v>106</v>
      </c>
      <c r="R27" s="99" t="s">
        <v>106</v>
      </c>
      <c r="S27" s="99" t="s">
        <v>106</v>
      </c>
      <c r="T27" s="99" t="s">
        <v>106</v>
      </c>
      <c r="U27" s="99" t="s">
        <v>106</v>
      </c>
      <c r="V27" s="99" t="s">
        <v>106</v>
      </c>
      <c r="W27" s="99"/>
      <c r="X27" s="99" t="s">
        <v>106</v>
      </c>
      <c r="Y27" s="99" t="s">
        <v>106</v>
      </c>
      <c r="Z27" s="99" t="s">
        <v>106</v>
      </c>
      <c r="AA27" s="99" t="s">
        <v>106</v>
      </c>
      <c r="AB27" s="99" t="s">
        <v>106</v>
      </c>
      <c r="AC27" s="99" t="s">
        <v>106</v>
      </c>
      <c r="AD27" s="99" t="s">
        <v>106</v>
      </c>
      <c r="AE27" s="99"/>
      <c r="AF27" s="99">
        <f t="shared" ref="AF27:AF28" si="28">IFERROR(B27/B26-1, "n/a")</f>
        <v>1.2719707766147392E-2</v>
      </c>
      <c r="AG27" s="99">
        <f t="shared" ref="AG27:AG28" si="29">IFERROR(C27/C26-1, "n/a")</f>
        <v>-0.16470102564647715</v>
      </c>
      <c r="AH27" s="99">
        <f t="shared" ref="AH27:AH28" si="30">IFERROR(D27/D26-1, "n/a")</f>
        <v>5.0602005768396019E-2</v>
      </c>
      <c r="AI27" s="99">
        <f t="shared" ref="AI27:AI28" si="31">IFERROR(E27/E26-1, "n/a")</f>
        <v>0.34792578695017728</v>
      </c>
      <c r="AJ27" s="99">
        <f t="shared" ref="AJ27:AJ28" si="32">IFERROR(F27/F26-1, "n/a")</f>
        <v>-6.1946926728417728E-2</v>
      </c>
      <c r="AK27" s="99">
        <f t="shared" ref="AK27:AK28" si="33">IFERROR(G27/G26-1, "n/a")</f>
        <v>-5.0337469063066353E-2</v>
      </c>
      <c r="AL27" s="99"/>
      <c r="AM27" s="99">
        <f t="shared" ref="AM27:AM28" si="34">IFERROR(I27/I26-1, "n/a")</f>
        <v>-0.27034156547050525</v>
      </c>
      <c r="AN27" s="99">
        <f t="shared" ref="AN27:AN28" si="35">IFERROR(J27/J26-1, "n/a")</f>
        <v>-9.4193305128213223E-2</v>
      </c>
      <c r="AO27" s="99">
        <f t="shared" ref="AO27:AO28" si="36">IFERROR(K27/K26-1, "n/a")</f>
        <v>0.75321706185903703</v>
      </c>
      <c r="AP27" s="99">
        <f t="shared" ref="AP27:AP28" si="37">IFERROR(L27/L26-1, "n/a")</f>
        <v>7.6994953198933125E-2</v>
      </c>
      <c r="AQ27" s="99">
        <f t="shared" ref="AQ27:AQ28" si="38">IFERROR(M27/M26-1, "n/a")</f>
        <v>6.7524924098187888E-3</v>
      </c>
      <c r="AR27" s="99">
        <f t="shared" ref="AR27:AR28" si="39">IFERROR(N27/N26-1, "n/a")</f>
        <v>-3.6817194289261446E-2</v>
      </c>
      <c r="AS27" s="99">
        <f t="shared" ref="AS27:AS28" si="40">IFERROR(O27/O26-1, "n/a")</f>
        <v>4.6299370512343341E-2</v>
      </c>
    </row>
    <row r="28" spans="1:45" x14ac:dyDescent="0.2">
      <c r="A28" s="31" t="s">
        <v>144</v>
      </c>
      <c r="B28" s="55">
        <v>699.921875</v>
      </c>
      <c r="C28" s="55">
        <v>7057.671875</v>
      </c>
      <c r="D28" s="55">
        <v>8364.359375</v>
      </c>
      <c r="E28" s="55">
        <v>11.734375</v>
      </c>
      <c r="F28" s="55">
        <v>100.96875</v>
      </c>
      <c r="G28" s="55">
        <v>16234.65625</v>
      </c>
      <c r="H28" s="76"/>
      <c r="I28" s="55">
        <v>5.515625</v>
      </c>
      <c r="J28" s="55">
        <v>220.34375</v>
      </c>
      <c r="K28" s="55">
        <v>2.1875</v>
      </c>
      <c r="L28" s="55">
        <v>295.109375</v>
      </c>
      <c r="M28" s="55">
        <v>523.15625</v>
      </c>
      <c r="N28" s="55">
        <v>273.015625</v>
      </c>
      <c r="O28" s="55">
        <v>250.140625</v>
      </c>
      <c r="P28" s="35"/>
      <c r="Q28" s="99" t="s">
        <v>106</v>
      </c>
      <c r="R28" s="99" t="s">
        <v>106</v>
      </c>
      <c r="S28" s="99" t="s">
        <v>106</v>
      </c>
      <c r="T28" s="99" t="s">
        <v>106</v>
      </c>
      <c r="U28" s="99" t="s">
        <v>106</v>
      </c>
      <c r="V28" s="99" t="s">
        <v>106</v>
      </c>
      <c r="W28" s="99"/>
      <c r="X28" s="99" t="s">
        <v>106</v>
      </c>
      <c r="Y28" s="99" t="s">
        <v>106</v>
      </c>
      <c r="Z28" s="99" t="s">
        <v>106</v>
      </c>
      <c r="AA28" s="99" t="s">
        <v>106</v>
      </c>
      <c r="AB28" s="99" t="s">
        <v>106</v>
      </c>
      <c r="AC28" s="99" t="s">
        <v>106</v>
      </c>
      <c r="AD28" s="99" t="s">
        <v>106</v>
      </c>
      <c r="AE28" s="99"/>
      <c r="AF28" s="99">
        <f t="shared" si="28"/>
        <v>8.7693096324617636E-2</v>
      </c>
      <c r="AG28" s="99">
        <f t="shared" si="29"/>
        <v>0.17408267638306119</v>
      </c>
      <c r="AH28" s="99">
        <f t="shared" si="30"/>
        <v>2.9527999173571517E-2</v>
      </c>
      <c r="AI28" s="99">
        <f t="shared" si="31"/>
        <v>-3.6851415094339979E-3</v>
      </c>
      <c r="AJ28" s="99">
        <f t="shared" si="32"/>
        <v>0.12524876171944088</v>
      </c>
      <c r="AK28" s="99">
        <f t="shared" si="33"/>
        <v>9.0988683261456593E-2</v>
      </c>
      <c r="AL28" s="99"/>
      <c r="AM28" s="99">
        <f t="shared" si="34"/>
        <v>0.32123336501901134</v>
      </c>
      <c r="AN28" s="99">
        <f t="shared" si="35"/>
        <v>-1.5415543655578401E-2</v>
      </c>
      <c r="AO28" s="99">
        <f t="shared" si="36"/>
        <v>-0.68678977272727271</v>
      </c>
      <c r="AP28" s="99">
        <f t="shared" si="37"/>
        <v>-0.18277403846153839</v>
      </c>
      <c r="AQ28" s="99">
        <f t="shared" si="38"/>
        <v>-0.12231455714742223</v>
      </c>
      <c r="AR28" s="99">
        <f t="shared" si="39"/>
        <v>6.2000921375922058E-3</v>
      </c>
      <c r="AS28" s="99">
        <f t="shared" si="40"/>
        <v>-0.2296969706227393</v>
      </c>
    </row>
    <row r="29" spans="1:45" x14ac:dyDescent="0.2">
      <c r="A29" s="31" t="s">
        <v>145</v>
      </c>
      <c r="B29" s="55">
        <v>733.19354838709683</v>
      </c>
      <c r="C29" s="55">
        <v>7050.5322580645161</v>
      </c>
      <c r="D29" s="55">
        <v>8594.7419354838712</v>
      </c>
      <c r="E29" s="55">
        <v>13.258064516129032</v>
      </c>
      <c r="F29" s="55">
        <v>108.25806451612904</v>
      </c>
      <c r="G29" s="55">
        <v>16499.983870967742</v>
      </c>
      <c r="H29" s="76"/>
      <c r="I29" s="55">
        <v>5.161290322580645</v>
      </c>
      <c r="J29" s="55">
        <v>264.01612903225805</v>
      </c>
      <c r="K29" s="55">
        <v>6.806451612903226</v>
      </c>
      <c r="L29" s="55">
        <v>341.95161290322579</v>
      </c>
      <c r="M29" s="55">
        <v>617.93548387096769</v>
      </c>
      <c r="N29" s="55">
        <v>312.19354838709677</v>
      </c>
      <c r="O29" s="55">
        <v>305.74193548387098</v>
      </c>
      <c r="P29" s="35"/>
      <c r="Q29" s="99" t="s">
        <v>106</v>
      </c>
      <c r="R29" s="99" t="s">
        <v>106</v>
      </c>
      <c r="S29" s="99" t="s">
        <v>106</v>
      </c>
      <c r="T29" s="99" t="s">
        <v>106</v>
      </c>
      <c r="U29" s="99" t="s">
        <v>106</v>
      </c>
      <c r="V29" s="99" t="s">
        <v>106</v>
      </c>
      <c r="W29" s="99"/>
      <c r="X29" s="99" t="s">
        <v>106</v>
      </c>
      <c r="Y29" s="99" t="s">
        <v>106</v>
      </c>
      <c r="Z29" s="99" t="s">
        <v>106</v>
      </c>
      <c r="AA29" s="99" t="s">
        <v>106</v>
      </c>
      <c r="AB29" s="99" t="s">
        <v>106</v>
      </c>
      <c r="AC29" s="99" t="s">
        <v>106</v>
      </c>
      <c r="AD29" s="99" t="s">
        <v>106</v>
      </c>
      <c r="AE29" s="99"/>
      <c r="AF29" s="99">
        <f t="shared" ref="AF29:AF30" si="41">IFERROR(B29/B28-1, "n/a")</f>
        <v>4.7536267368549989E-2</v>
      </c>
      <c r="AG29" s="99">
        <f t="shared" ref="AG29:AG30" si="42">IFERROR(C29/C28-1, "n/a")</f>
        <v>-1.0116107778790351E-3</v>
      </c>
      <c r="AH29" s="99">
        <f t="shared" ref="AH29:AH30" si="43">IFERROR(D29/D28-1, "n/a")</f>
        <v>2.7543359886287977E-2</v>
      </c>
      <c r="AI29" s="99">
        <f t="shared" ref="AI29:AI30" si="44">IFERROR(E29/E28-1, "n/a")</f>
        <v>0.1298483742107297</v>
      </c>
      <c r="AJ29" s="99">
        <f t="shared" ref="AJ29:AJ30" si="45">IFERROR(F29/F28-1, "n/a")</f>
        <v>7.219376803346611E-2</v>
      </c>
      <c r="AK29" s="99">
        <f t="shared" ref="AK29:AK30" si="46">IFERROR(G29/G28-1, "n/a")</f>
        <v>1.6343285430989285E-2</v>
      </c>
      <c r="AL29" s="99"/>
      <c r="AM29" s="99">
        <f t="shared" ref="AM29:AM30" si="47">IFERROR(I29/I28-1, "n/a")</f>
        <v>-6.424198117518054E-2</v>
      </c>
      <c r="AN29" s="99">
        <f t="shared" ref="AN29:AN30" si="48">IFERROR(J29/J28-1, "n/a")</f>
        <v>0.19820112452591943</v>
      </c>
      <c r="AO29" s="99">
        <f t="shared" ref="AO29:AO30" si="49">IFERROR(K29/K28-1, "n/a")</f>
        <v>2.1115207373271891</v>
      </c>
      <c r="AP29" s="99">
        <f t="shared" ref="AP29:AP30" si="50">IFERROR(L29/L28-1, "n/a")</f>
        <v>0.15872839655882087</v>
      </c>
      <c r="AQ29" s="99">
        <f t="shared" ref="AQ29:AQ30" si="51">IFERROR(M29/M28-1, "n/a")</f>
        <v>0.18116811922053433</v>
      </c>
      <c r="AR29" s="99">
        <f t="shared" ref="AR29:AR30" si="52">IFERROR(N29/N28-1, "n/a")</f>
        <v>0.14350066369680037</v>
      </c>
      <c r="AS29" s="99">
        <f t="shared" ref="AS29:AS30" si="53">IFERROR(O29/O28-1, "n/a")</f>
        <v>0.22228020931774273</v>
      </c>
    </row>
    <row r="30" spans="1:45" x14ac:dyDescent="0.2">
      <c r="A30" s="31" t="s">
        <v>148</v>
      </c>
      <c r="B30" s="55">
        <v>768.32786885245901</v>
      </c>
      <c r="C30" s="55">
        <v>6740.2950819672133</v>
      </c>
      <c r="D30" s="55">
        <v>9474.0163934426237</v>
      </c>
      <c r="E30" s="55">
        <v>13.262295081967213</v>
      </c>
      <c r="F30" s="55">
        <v>102.50819672131148</v>
      </c>
      <c r="G30" s="55">
        <v>17098.409836065573</v>
      </c>
      <c r="H30" s="76"/>
      <c r="I30" s="55">
        <v>6.2622950819672134</v>
      </c>
      <c r="J30" s="55">
        <v>279</v>
      </c>
      <c r="K30" s="55">
        <v>5.1967213114754101</v>
      </c>
      <c r="L30" s="55">
        <v>341.93442622950818</v>
      </c>
      <c r="M30" s="55">
        <v>632.39344262295083</v>
      </c>
      <c r="N30" s="55">
        <v>335.27868852459017</v>
      </c>
      <c r="O30" s="55">
        <v>297.11475409836066</v>
      </c>
      <c r="P30" s="35"/>
      <c r="Q30" s="99">
        <f t="shared" ref="Q30" si="54">IFERROR(B30/B26-1, "n/a")</f>
        <v>0.20918472652218778</v>
      </c>
      <c r="R30" s="99">
        <f t="shared" ref="R30" si="55">IFERROR(C30/C26-1, "n/a")</f>
        <v>-6.339154323828089E-2</v>
      </c>
      <c r="S30" s="99">
        <f t="shared" ref="S30" si="56">IFERROR(D30/D26-1, "n/a")</f>
        <v>0.22511776003663186</v>
      </c>
      <c r="T30" s="99">
        <f t="shared" ref="T30" si="57">IFERROR(E30/E26-1, "n/a")</f>
        <v>0.51782363977485946</v>
      </c>
      <c r="U30" s="99">
        <f t="shared" ref="U30" si="58">IFERROR(F30/F26-1, "n/a")</f>
        <v>7.1636675235646985E-2</v>
      </c>
      <c r="V30" s="99">
        <f t="shared" ref="V30" si="59">IFERROR(G30/G26-1, "n/a")</f>
        <v>9.1194514540151372E-2</v>
      </c>
      <c r="W30" s="99"/>
      <c r="X30" s="99">
        <f t="shared" ref="X30" si="60">IFERROR(I30/I26-1, "n/a")</f>
        <v>9.4555873925501466E-2</v>
      </c>
      <c r="Y30" s="99">
        <f t="shared" ref="Y30" si="61">IFERROR(J30/J26-1, "n/a")</f>
        <v>0.12925486032778188</v>
      </c>
      <c r="Z30" s="99">
        <f t="shared" ref="Z30" si="62">IFERROR(K30/K26-1, "n/a")</f>
        <v>0.30452674897119336</v>
      </c>
      <c r="AA30" s="99">
        <f t="shared" ref="AA30" si="63">IFERROR(L30/L26-1, "n/a")</f>
        <v>1.9801496113039718E-2</v>
      </c>
      <c r="AB30" s="99">
        <f t="shared" ref="AB30" si="64">IFERROR(M30/M26-1, "n/a")</f>
        <v>6.811385535496739E-2</v>
      </c>
      <c r="AC30" s="99">
        <f t="shared" ref="AC30" si="65">IFERROR(N30/N26-1, "n/a")</f>
        <v>0.19017690875232773</v>
      </c>
      <c r="AD30" s="99">
        <f t="shared" ref="AD30" si="66">IFERROR(O30/O26-1, "n/a")</f>
        <v>-4.2679061905767979E-2</v>
      </c>
      <c r="AE30" s="99"/>
      <c r="AF30" s="99">
        <f t="shared" si="41"/>
        <v>4.7919571227340807E-2</v>
      </c>
      <c r="AG30" s="99">
        <f t="shared" si="42"/>
        <v>-4.4001951163679665E-2</v>
      </c>
      <c r="AH30" s="99">
        <f t="shared" si="43"/>
        <v>0.10230376485518655</v>
      </c>
      <c r="AI30" s="99">
        <f t="shared" si="44"/>
        <v>3.1909377368277703E-4</v>
      </c>
      <c r="AJ30" s="99">
        <f t="shared" si="45"/>
        <v>-5.3112604779304018E-2</v>
      </c>
      <c r="AK30" s="99">
        <f t="shared" si="46"/>
        <v>3.6268275761819346E-2</v>
      </c>
      <c r="AL30" s="99"/>
      <c r="AM30" s="99">
        <f t="shared" si="47"/>
        <v>0.21331967213114766</v>
      </c>
      <c r="AN30" s="99">
        <f t="shared" si="48"/>
        <v>5.6753619646893627E-2</v>
      </c>
      <c r="AO30" s="99">
        <f t="shared" si="49"/>
        <v>-0.23650066039934736</v>
      </c>
      <c r="AP30" s="99">
        <f t="shared" si="50"/>
        <v>-5.0260542922120344E-5</v>
      </c>
      <c r="AQ30" s="99">
        <f t="shared" si="51"/>
        <v>2.3397197813294968E-2</v>
      </c>
      <c r="AR30" s="99">
        <f t="shared" si="52"/>
        <v>7.3944962209371301E-2</v>
      </c>
      <c r="AS30" s="99">
        <f t="shared" si="53"/>
        <v>-2.8217200142521603E-2</v>
      </c>
    </row>
    <row r="31" spans="1:45" x14ac:dyDescent="0.2">
      <c r="A31" s="31" t="s">
        <v>149</v>
      </c>
      <c r="B31" s="55">
        <v>697.04838709677415</v>
      </c>
      <c r="C31" s="55">
        <v>5991.5483870967746</v>
      </c>
      <c r="D31" s="55">
        <v>9217.1935483870966</v>
      </c>
      <c r="E31" s="55">
        <v>7.0161290322580649</v>
      </c>
      <c r="F31" s="55">
        <v>103.91935483870968</v>
      </c>
      <c r="G31" s="55">
        <v>16016.725806451614</v>
      </c>
      <c r="H31" s="76"/>
      <c r="I31" s="55">
        <v>9.5161290322580641</v>
      </c>
      <c r="J31" s="55">
        <v>265.14516129032256</v>
      </c>
      <c r="K31" s="55">
        <v>6.0483870967741939</v>
      </c>
      <c r="L31" s="55">
        <v>302.66129032258067</v>
      </c>
      <c r="M31" s="55">
        <v>583.37096774193549</v>
      </c>
      <c r="N31" s="55">
        <v>305.69354838709677</v>
      </c>
      <c r="O31" s="55">
        <v>277.67741935483872</v>
      </c>
      <c r="P31" s="35"/>
      <c r="Q31" s="99">
        <f t="shared" ref="Q31:Q34" si="67">IFERROR(B31/B27-1, "n/a")</f>
        <v>8.3227636583541376E-2</v>
      </c>
      <c r="R31" s="99">
        <f t="shared" ref="R31:R34" si="68">IFERROR(C31/C27-1, "n/a")</f>
        <v>-3.272851077226524E-3</v>
      </c>
      <c r="S31" s="99">
        <f t="shared" ref="S31:S34" si="69">IFERROR(D31/D27-1, "n/a")</f>
        <v>0.13449917757347918</v>
      </c>
      <c r="T31" s="99">
        <f t="shared" ref="T31:T34" si="70">IFERROR(E31/E27-1, "n/a")</f>
        <v>-0.4042909312233719</v>
      </c>
      <c r="U31" s="99">
        <f t="shared" ref="U31:U34" si="71">IFERROR(F31/F27-1, "n/a")</f>
        <v>0.15813185120090378</v>
      </c>
      <c r="V31" s="99">
        <f t="shared" ref="V31:V34" si="72">IFERROR(G31/G27-1, "n/a")</f>
        <v>7.6343491888868131E-2</v>
      </c>
      <c r="W31" s="99"/>
      <c r="X31" s="99">
        <f t="shared" ref="X31:X34" si="73">IFERROR(I31/I27-1, "n/a")</f>
        <v>1.2795290077272168</v>
      </c>
      <c r="Y31" s="99">
        <f t="shared" ref="Y31:Y34" si="74">IFERROR(J31/J27-1, "n/a")</f>
        <v>0.18477517279880296</v>
      </c>
      <c r="Z31" s="99">
        <f t="shared" ref="Z31:Z34" si="75">IFERROR(K31/K27-1, "n/a")</f>
        <v>-0.13398093841642222</v>
      </c>
      <c r="AA31" s="99">
        <f t="shared" ref="AA31:AA34" si="76">IFERROR(L31/L27-1, "n/a")</f>
        <v>-0.16186104218362274</v>
      </c>
      <c r="AB31" s="99">
        <f t="shared" ref="AB31:AB34" si="77">IFERROR(M31/M27-1, "n/a")</f>
        <v>-2.1293913300438394E-2</v>
      </c>
      <c r="AC31" s="99">
        <f t="shared" ref="AC31:AC34" si="78">IFERROR(N31/N27-1, "n/a")</f>
        <v>0.12663469921534443</v>
      </c>
      <c r="AD31" s="99">
        <f t="shared" ref="AD31:AD34" si="79">IFERROR(O31/O27-1, "n/a")</f>
        <v>-0.14489796561956991</v>
      </c>
      <c r="AE31" s="99"/>
      <c r="AF31" s="99">
        <f t="shared" ref="AF31:AF34" si="80">IFERROR(B31/B30-1, "n/a")</f>
        <v>-9.2772219576187975E-2</v>
      </c>
      <c r="AG31" s="99">
        <f t="shared" ref="AG31:AG34" si="81">IFERROR(C31/C30-1, "n/a")</f>
        <v>-0.11108515068926483</v>
      </c>
      <c r="AH31" s="99">
        <f t="shared" ref="AH31:AH34" si="82">IFERROR(D31/D30-1, "n/a")</f>
        <v>-2.7108127576524477E-2</v>
      </c>
      <c r="AI31" s="99">
        <f t="shared" ref="AI31:AI34" si="83">IFERROR(E31/E30-1, "n/a")</f>
        <v>-0.4709717293353004</v>
      </c>
      <c r="AJ31" s="99">
        <f t="shared" ref="AJ31:AJ34" si="84">IFERROR(F31/F30-1, "n/a")</f>
        <v>1.376629540401253E-2</v>
      </c>
      <c r="AK31" s="99">
        <f t="shared" ref="AK31:AK34" si="85">IFERROR(G31/G30-1, "n/a")</f>
        <v>-6.3262258887511913E-2</v>
      </c>
      <c r="AL31" s="99"/>
      <c r="AM31" s="99">
        <f t="shared" ref="AM31:AM34" si="86">IFERROR(I31/I30-1, "n/a")</f>
        <v>0.51959128525586884</v>
      </c>
      <c r="AN31" s="99">
        <f t="shared" ref="AN31:AN34" si="87">IFERROR(J31/J30-1, "n/a")</f>
        <v>-4.9658920106370741E-2</v>
      </c>
      <c r="AO31" s="99">
        <f t="shared" ref="AO31:AO34" si="88">IFERROR(K31/K30-1, "n/a")</f>
        <v>0.16388521420575963</v>
      </c>
      <c r="AP31" s="99">
        <f t="shared" ref="AP31:AP34" si="89">IFERROR(L31/L30-1, "n/a")</f>
        <v>-0.11485575272425819</v>
      </c>
      <c r="AQ31" s="99">
        <f t="shared" ref="AQ31:AQ34" si="90">IFERROR(M31/M30-1, "n/a")</f>
        <v>-7.7518948769751517E-2</v>
      </c>
      <c r="AR31" s="99">
        <f t="shared" ref="AR31:AR34" si="91">IFERROR(N31/N30-1, "n/a")</f>
        <v>-8.8240443398547641E-2</v>
      </c>
      <c r="AS31" s="99">
        <f t="shared" ref="AS31:AS34" si="92">IFERROR(O31/O30-1, "n/a")</f>
        <v>-6.5420294601348461E-2</v>
      </c>
    </row>
    <row r="32" spans="1:45" x14ac:dyDescent="0.2">
      <c r="A32" s="31" t="s">
        <v>150</v>
      </c>
      <c r="B32" s="55">
        <v>695.859375</v>
      </c>
      <c r="C32" s="55">
        <v>5982.4375</v>
      </c>
      <c r="D32" s="55">
        <v>9245.34375</v>
      </c>
      <c r="E32" s="55">
        <v>8.3125</v>
      </c>
      <c r="F32" s="55">
        <v>112.03125</v>
      </c>
      <c r="G32" s="55">
        <v>16043.984375</v>
      </c>
      <c r="H32" s="76"/>
      <c r="I32" s="55">
        <v>7.703125</v>
      </c>
      <c r="J32" s="55">
        <v>233.84375</v>
      </c>
      <c r="K32" s="55">
        <v>4.109375</v>
      </c>
      <c r="L32" s="55">
        <v>290.671875</v>
      </c>
      <c r="M32" s="55">
        <v>536.328125</v>
      </c>
      <c r="N32" s="55">
        <v>282.046875</v>
      </c>
      <c r="O32" s="55">
        <v>254.28125</v>
      </c>
      <c r="P32" s="35"/>
      <c r="Q32" s="99">
        <f t="shared" si="67"/>
        <v>-5.8042192208951349E-3</v>
      </c>
      <c r="R32" s="99">
        <f t="shared" si="68"/>
        <v>-0.15234972580812989</v>
      </c>
      <c r="S32" s="99">
        <f t="shared" si="69"/>
        <v>0.10532598319880293</v>
      </c>
      <c r="T32" s="99">
        <f t="shared" si="70"/>
        <v>-0.29161118508655126</v>
      </c>
      <c r="U32" s="99">
        <f t="shared" si="71"/>
        <v>0.10956360259981435</v>
      </c>
      <c r="V32" s="99">
        <f t="shared" si="72"/>
        <v>-1.174474359443245E-2</v>
      </c>
      <c r="W32" s="99"/>
      <c r="X32" s="99">
        <f t="shared" si="73"/>
        <v>0.39660056657223786</v>
      </c>
      <c r="Y32" s="99">
        <f t="shared" si="74"/>
        <v>6.1267905261664923E-2</v>
      </c>
      <c r="Z32" s="99">
        <f t="shared" si="75"/>
        <v>0.87857142857142856</v>
      </c>
      <c r="AA32" s="99">
        <f t="shared" si="76"/>
        <v>-1.5036797797426837E-2</v>
      </c>
      <c r="AB32" s="99">
        <f t="shared" si="77"/>
        <v>2.5177707424885121E-2</v>
      </c>
      <c r="AC32" s="99">
        <f t="shared" si="78"/>
        <v>3.3079608538888472E-2</v>
      </c>
      <c r="AD32" s="99">
        <f t="shared" si="79"/>
        <v>1.6553188831282428E-2</v>
      </c>
      <c r="AE32" s="99"/>
      <c r="AF32" s="99">
        <f t="shared" si="80"/>
        <v>-1.7057812897701696E-3</v>
      </c>
      <c r="AG32" s="99">
        <f t="shared" si="81"/>
        <v>-1.5206231358150246E-3</v>
      </c>
      <c r="AH32" s="99">
        <f t="shared" si="82"/>
        <v>3.0540968316574713E-3</v>
      </c>
      <c r="AI32" s="99">
        <f t="shared" si="83"/>
        <v>0.18477011494252871</v>
      </c>
      <c r="AJ32" s="99">
        <f t="shared" si="84"/>
        <v>7.8059521961818978E-2</v>
      </c>
      <c r="AK32" s="99">
        <f t="shared" si="85"/>
        <v>1.7018814505400659E-3</v>
      </c>
      <c r="AL32" s="99"/>
      <c r="AM32" s="99">
        <f t="shared" si="86"/>
        <v>-0.1905190677966101</v>
      </c>
      <c r="AN32" s="99">
        <f t="shared" si="87"/>
        <v>-0.11805386580692245</v>
      </c>
      <c r="AO32" s="99">
        <f t="shared" si="88"/>
        <v>-0.32058333333333333</v>
      </c>
      <c r="AP32" s="99">
        <f t="shared" si="89"/>
        <v>-3.9613309352518056E-2</v>
      </c>
      <c r="AQ32" s="99">
        <f t="shared" si="90"/>
        <v>-8.0639670712488565E-2</v>
      </c>
      <c r="AR32" s="99">
        <f t="shared" si="91"/>
        <v>-7.735417875798023E-2</v>
      </c>
      <c r="AS32" s="99">
        <f t="shared" si="92"/>
        <v>-8.4256650789962806E-2</v>
      </c>
    </row>
    <row r="33" spans="1:45" x14ac:dyDescent="0.2">
      <c r="A33" s="31" t="s">
        <v>151</v>
      </c>
      <c r="B33" s="55">
        <v>792.56451612903231</v>
      </c>
      <c r="C33" s="55">
        <v>6235.3064516129034</v>
      </c>
      <c r="D33" s="55">
        <v>8475.0967741935492</v>
      </c>
      <c r="E33" s="55">
        <v>7.080645161290323</v>
      </c>
      <c r="F33" s="55">
        <v>118.74193548387096</v>
      </c>
      <c r="G33" s="55">
        <v>15628.790322580646</v>
      </c>
      <c r="H33" s="76"/>
      <c r="I33" s="55">
        <v>5.919354838709677</v>
      </c>
      <c r="J33" s="55">
        <v>233.67741935483872</v>
      </c>
      <c r="K33" s="55">
        <v>5.274193548387097</v>
      </c>
      <c r="L33" s="55">
        <v>325.95161290322579</v>
      </c>
      <c r="M33" s="55">
        <v>570.82258064516134</v>
      </c>
      <c r="N33" s="55">
        <v>282.17741935483872</v>
      </c>
      <c r="O33" s="55">
        <v>288.64516129032256</v>
      </c>
      <c r="P33" s="35"/>
      <c r="Q33" s="99">
        <f t="shared" si="67"/>
        <v>8.0975845835716376E-2</v>
      </c>
      <c r="R33" s="99">
        <f t="shared" si="68"/>
        <v>-0.11562613666778754</v>
      </c>
      <c r="S33" s="99">
        <f t="shared" si="69"/>
        <v>-1.3920739236667479E-2</v>
      </c>
      <c r="T33" s="99">
        <f t="shared" si="70"/>
        <v>-0.46593673965936733</v>
      </c>
      <c r="U33" s="99">
        <f t="shared" si="71"/>
        <v>9.6841477949940247E-2</v>
      </c>
      <c r="V33" s="99">
        <f t="shared" si="72"/>
        <v>-5.2799660605728826E-2</v>
      </c>
      <c r="W33" s="99"/>
      <c r="X33" s="99">
        <f t="shared" si="73"/>
        <v>0.14687499999999987</v>
      </c>
      <c r="Y33" s="99">
        <f t="shared" si="74"/>
        <v>-0.11491233429042691</v>
      </c>
      <c r="Z33" s="99">
        <f t="shared" si="75"/>
        <v>-0.22511848341232221</v>
      </c>
      <c r="AA33" s="99">
        <f t="shared" si="76"/>
        <v>-4.6790245743125292E-2</v>
      </c>
      <c r="AB33" s="99">
        <f t="shared" si="77"/>
        <v>-7.6242430570056197E-2</v>
      </c>
      <c r="AC33" s="99">
        <f t="shared" si="78"/>
        <v>-9.6145897912791822E-2</v>
      </c>
      <c r="AD33" s="99">
        <f t="shared" si="79"/>
        <v>-5.5918970246887634E-2</v>
      </c>
      <c r="AE33" s="99"/>
      <c r="AF33" s="99">
        <f t="shared" si="80"/>
        <v>0.13897224727198987</v>
      </c>
      <c r="AG33" s="99">
        <f t="shared" si="81"/>
        <v>4.2268548833632291E-2</v>
      </c>
      <c r="AH33" s="99">
        <f t="shared" si="82"/>
        <v>-8.331188072984852E-2</v>
      </c>
      <c r="AI33" s="99">
        <f t="shared" si="83"/>
        <v>-0.14819306330341975</v>
      </c>
      <c r="AJ33" s="99">
        <f t="shared" si="84"/>
        <v>5.9900121473883017E-2</v>
      </c>
      <c r="AK33" s="99">
        <f t="shared" si="85"/>
        <v>-2.5878487706976094E-2</v>
      </c>
      <c r="AL33" s="99"/>
      <c r="AM33" s="99">
        <f t="shared" si="86"/>
        <v>-0.23156448341294256</v>
      </c>
      <c r="AN33" s="99">
        <f t="shared" si="87"/>
        <v>-7.1128967595357473E-4</v>
      </c>
      <c r="AO33" s="99">
        <f t="shared" si="88"/>
        <v>0.28345394333374219</v>
      </c>
      <c r="AP33" s="99">
        <f t="shared" si="89"/>
        <v>0.12137307024708122</v>
      </c>
      <c r="AQ33" s="99">
        <f t="shared" si="90"/>
        <v>6.4315955172332906E-2</v>
      </c>
      <c r="AR33" s="99">
        <f t="shared" si="91"/>
        <v>4.628463082199108E-4</v>
      </c>
      <c r="AS33" s="99">
        <f t="shared" si="92"/>
        <v>0.13514134955024226</v>
      </c>
    </row>
    <row r="34" spans="1:45" x14ac:dyDescent="0.2">
      <c r="A34" s="31" t="s">
        <v>158</v>
      </c>
      <c r="B34" s="55">
        <v>768.60655737704917</v>
      </c>
      <c r="C34" s="55">
        <v>6996.1311475409839</v>
      </c>
      <c r="D34" s="55">
        <v>9594.1311475409839</v>
      </c>
      <c r="E34" s="55">
        <v>7.6721311475409832</v>
      </c>
      <c r="F34" s="55">
        <v>131.2295081967213</v>
      </c>
      <c r="G34" s="55">
        <v>17497.77049180328</v>
      </c>
      <c r="H34" s="76"/>
      <c r="I34" s="55">
        <v>5.1967213114754101</v>
      </c>
      <c r="J34" s="55">
        <v>296.59016393442624</v>
      </c>
      <c r="K34" s="55">
        <v>3.8688524590163933</v>
      </c>
      <c r="L34" s="55">
        <v>370.27868852459017</v>
      </c>
      <c r="M34" s="55">
        <v>675.93442622950818</v>
      </c>
      <c r="N34" s="55">
        <v>348.90163934426232</v>
      </c>
      <c r="O34" s="55">
        <v>327.03278688524591</v>
      </c>
      <c r="P34" s="35"/>
      <c r="Q34" s="99">
        <f t="shared" si="67"/>
        <v>3.6272083297772539E-4</v>
      </c>
      <c r="R34" s="99">
        <f t="shared" si="68"/>
        <v>3.7956211480744573E-2</v>
      </c>
      <c r="S34" s="99">
        <f t="shared" si="69"/>
        <v>1.2678335049271849E-2</v>
      </c>
      <c r="T34" s="99">
        <f t="shared" si="70"/>
        <v>-0.42150803461063047</v>
      </c>
      <c r="U34" s="99">
        <f t="shared" si="71"/>
        <v>0.28018551095474153</v>
      </c>
      <c r="V34" s="99">
        <f t="shared" si="72"/>
        <v>2.3356596289751952E-2</v>
      </c>
      <c r="W34" s="99"/>
      <c r="X34" s="99">
        <f t="shared" si="73"/>
        <v>-0.17015706806282727</v>
      </c>
      <c r="Y34" s="99">
        <f t="shared" si="74"/>
        <v>6.3047182560667547E-2</v>
      </c>
      <c r="Z34" s="99">
        <f t="shared" si="75"/>
        <v>-0.25552050473186128</v>
      </c>
      <c r="AA34" s="99">
        <f t="shared" si="76"/>
        <v>8.289385367724611E-2</v>
      </c>
      <c r="AB34" s="99">
        <f t="shared" si="77"/>
        <v>6.8851099128992121E-2</v>
      </c>
      <c r="AC34" s="99">
        <f t="shared" si="78"/>
        <v>4.0631723058869529E-2</v>
      </c>
      <c r="AD34" s="99">
        <f t="shared" si="79"/>
        <v>0.10069521077024945</v>
      </c>
      <c r="AE34" s="99"/>
      <c r="AF34" s="99">
        <f t="shared" si="80"/>
        <v>-3.022840193375842E-2</v>
      </c>
      <c r="AG34" s="99">
        <f t="shared" si="81"/>
        <v>0.12201881364327738</v>
      </c>
      <c r="AH34" s="99">
        <f t="shared" si="82"/>
        <v>0.13203794636951693</v>
      </c>
      <c r="AI34" s="99">
        <f t="shared" si="83"/>
        <v>8.3535606258635431E-2</v>
      </c>
      <c r="AJ34" s="99">
        <f t="shared" si="84"/>
        <v>0.10516564903514269</v>
      </c>
      <c r="AK34" s="99">
        <f t="shared" si="85"/>
        <v>0.11958572164873882</v>
      </c>
      <c r="AL34" s="99"/>
      <c r="AM34" s="99">
        <f t="shared" si="86"/>
        <v>-0.12207977844284623</v>
      </c>
      <c r="AN34" s="99">
        <f t="shared" si="87"/>
        <v>0.26922902843280139</v>
      </c>
      <c r="AO34" s="99">
        <f t="shared" si="88"/>
        <v>-0.26645610868802327</v>
      </c>
      <c r="AP34" s="99">
        <f t="shared" si="89"/>
        <v>0.13599280956626214</v>
      </c>
      <c r="AQ34" s="99">
        <f t="shared" si="90"/>
        <v>0.18414100834193725</v>
      </c>
      <c r="AR34" s="99">
        <f t="shared" si="91"/>
        <v>0.2364619399453709</v>
      </c>
      <c r="AS34" s="99">
        <f t="shared" si="92"/>
        <v>0.13299244450632819</v>
      </c>
    </row>
    <row r="36" spans="1:45" x14ac:dyDescent="0.2">
      <c r="A36" s="50">
        <v>45717</v>
      </c>
      <c r="B36" s="55">
        <v>784.85714285714289</v>
      </c>
      <c r="C36" s="55">
        <v>6336.0952380952385</v>
      </c>
      <c r="D36" s="55">
        <v>9412.7619047619046</v>
      </c>
      <c r="E36" s="55">
        <v>13.80952380952381</v>
      </c>
      <c r="F36" s="55">
        <v>110.47619047619048</v>
      </c>
      <c r="G36" s="55">
        <v>16658</v>
      </c>
      <c r="H36" s="76"/>
      <c r="I36" s="55">
        <v>7.5238095238095237</v>
      </c>
      <c r="J36" s="55">
        <v>279.42857142857144</v>
      </c>
      <c r="K36" s="55">
        <v>6.9047619047619051</v>
      </c>
      <c r="L36" s="55">
        <v>341.23809523809524</v>
      </c>
      <c r="M36" s="55">
        <v>635.09523809523807</v>
      </c>
      <c r="N36" s="55">
        <v>346.52380952380952</v>
      </c>
      <c r="O36" s="55">
        <v>288.57142857142856</v>
      </c>
      <c r="P36" s="35"/>
      <c r="Q36" s="99" t="s">
        <v>106</v>
      </c>
      <c r="R36" s="99" t="s">
        <v>106</v>
      </c>
      <c r="S36" s="99" t="s">
        <v>106</v>
      </c>
      <c r="T36" s="99" t="s">
        <v>106</v>
      </c>
      <c r="U36" s="99" t="s">
        <v>106</v>
      </c>
      <c r="V36" s="99" t="s">
        <v>106</v>
      </c>
      <c r="W36" s="99"/>
      <c r="X36" s="99" t="s">
        <v>106</v>
      </c>
      <c r="Y36" s="99" t="s">
        <v>106</v>
      </c>
      <c r="Z36" s="99" t="s">
        <v>106</v>
      </c>
      <c r="AA36" s="99" t="s">
        <v>106</v>
      </c>
      <c r="AB36" s="99" t="s">
        <v>106</v>
      </c>
      <c r="AC36" s="99" t="s">
        <v>106</v>
      </c>
      <c r="AD36" s="99" t="s">
        <v>106</v>
      </c>
      <c r="AE36" s="99"/>
      <c r="AF36" s="99" t="s">
        <v>106</v>
      </c>
      <c r="AG36" s="99" t="s">
        <v>106</v>
      </c>
      <c r="AH36" s="99" t="s">
        <v>106</v>
      </c>
      <c r="AI36" s="99" t="s">
        <v>106</v>
      </c>
      <c r="AJ36" s="99" t="s">
        <v>106</v>
      </c>
      <c r="AK36" s="99" t="s">
        <v>106</v>
      </c>
      <c r="AL36" s="99"/>
      <c r="AM36" s="99" t="s">
        <v>106</v>
      </c>
      <c r="AN36" s="99" t="s">
        <v>106</v>
      </c>
      <c r="AO36" s="99" t="s">
        <v>106</v>
      </c>
      <c r="AP36" s="99" t="s">
        <v>106</v>
      </c>
      <c r="AQ36" s="99" t="s">
        <v>106</v>
      </c>
      <c r="AR36" s="99" t="s">
        <v>106</v>
      </c>
      <c r="AS36" s="99" t="s">
        <v>106</v>
      </c>
    </row>
    <row r="37" spans="1:45" x14ac:dyDescent="0.2">
      <c r="A37" s="50">
        <v>45748</v>
      </c>
      <c r="B37" s="55">
        <v>719.23809523809518</v>
      </c>
      <c r="C37" s="55">
        <v>6496.7619047619046</v>
      </c>
      <c r="D37" s="55">
        <v>9872.5714285714294</v>
      </c>
      <c r="E37" s="55">
        <v>7.4761904761904763</v>
      </c>
      <c r="F37" s="55">
        <v>103.80952380952381</v>
      </c>
      <c r="G37" s="55">
        <v>17199.857142857141</v>
      </c>
      <c r="H37" s="76"/>
      <c r="I37" s="55">
        <v>5.333333333333333</v>
      </c>
      <c r="J37" s="55">
        <v>259.8095238095238</v>
      </c>
      <c r="K37" s="55">
        <v>8.0476190476190474</v>
      </c>
      <c r="L37" s="55">
        <v>289.38095238095241</v>
      </c>
      <c r="M37" s="55">
        <v>562.57142857142856</v>
      </c>
      <c r="N37" s="55">
        <v>323.85714285714283</v>
      </c>
      <c r="O37" s="55">
        <v>238.71428571428572</v>
      </c>
      <c r="P37" s="35"/>
      <c r="Q37" s="99" t="s">
        <v>106</v>
      </c>
      <c r="R37" s="99" t="s">
        <v>106</v>
      </c>
      <c r="S37" s="99" t="s">
        <v>106</v>
      </c>
      <c r="T37" s="99" t="s">
        <v>106</v>
      </c>
      <c r="U37" s="99" t="s">
        <v>106</v>
      </c>
      <c r="V37" s="99" t="s">
        <v>106</v>
      </c>
      <c r="W37" s="99"/>
      <c r="X37" s="99" t="s">
        <v>106</v>
      </c>
      <c r="Y37" s="99" t="s">
        <v>106</v>
      </c>
      <c r="Z37" s="99" t="s">
        <v>106</v>
      </c>
      <c r="AA37" s="99" t="s">
        <v>106</v>
      </c>
      <c r="AB37" s="99" t="s">
        <v>106</v>
      </c>
      <c r="AC37" s="99" t="s">
        <v>106</v>
      </c>
      <c r="AD37" s="99" t="s">
        <v>106</v>
      </c>
      <c r="AE37" s="99"/>
      <c r="AF37" s="99">
        <f t="shared" ref="AF37" si="93">IFERROR(B37/B36-1, "n/a")</f>
        <v>-8.3606358451644325E-2</v>
      </c>
      <c r="AG37" s="99">
        <f t="shared" ref="AG37" si="94">IFERROR(C37/C36-1, "n/a")</f>
        <v>2.5357362954500973E-2</v>
      </c>
      <c r="AH37" s="99">
        <f t="shared" ref="AH37" si="95">IFERROR(D37/D36-1, "n/a")</f>
        <v>4.8849586174798176E-2</v>
      </c>
      <c r="AI37" s="99">
        <f t="shared" ref="AI37" si="96">IFERROR(E37/E36-1, "n/a")</f>
        <v>-0.45862068965517244</v>
      </c>
      <c r="AJ37" s="99">
        <f t="shared" ref="AJ37" si="97">IFERROR(F37/F36-1, "n/a")</f>
        <v>-6.0344827586206962E-2</v>
      </c>
      <c r="AK37" s="99">
        <f t="shared" ref="AK37" si="98">IFERROR(G37/G36-1, "n/a")</f>
        <v>3.2528343309949692E-2</v>
      </c>
      <c r="AL37" s="99"/>
      <c r="AM37" s="99">
        <f t="shared" ref="AM37" si="99">IFERROR(I37/I36-1, "n/a")</f>
        <v>-0.29113924050632911</v>
      </c>
      <c r="AN37" s="99">
        <f t="shared" ref="AN37" si="100">IFERROR(J37/J36-1, "n/a")</f>
        <v>-7.0211315610088754E-2</v>
      </c>
      <c r="AO37" s="99">
        <f t="shared" ref="AO37" si="101">IFERROR(K37/K36-1, "n/a")</f>
        <v>0.16551724137931023</v>
      </c>
      <c r="AP37" s="99">
        <f t="shared" ref="AP37" si="102">IFERROR(L37/L36-1, "n/a")</f>
        <v>-0.15196762489533899</v>
      </c>
      <c r="AQ37" s="99">
        <f t="shared" ref="AQ37" si="103">IFERROR(M37/M36-1, "n/a")</f>
        <v>-0.1141935967608908</v>
      </c>
      <c r="AR37" s="99">
        <f t="shared" ref="AR37" si="104">IFERROR(N37/N36-1, "n/a")</f>
        <v>-6.5411570702212485E-2</v>
      </c>
      <c r="AS37" s="99">
        <f t="shared" ref="AS37" si="105">IFERROR(O37/O36-1, "n/a")</f>
        <v>-0.1727722772277227</v>
      </c>
    </row>
    <row r="38" spans="1:45" x14ac:dyDescent="0.2">
      <c r="A38" s="50">
        <v>45778</v>
      </c>
      <c r="B38" s="55">
        <v>689.85714285714289</v>
      </c>
      <c r="C38" s="55">
        <v>6026.7142857142853</v>
      </c>
      <c r="D38" s="55">
        <v>9060.7619047619046</v>
      </c>
      <c r="E38" s="55">
        <v>5.8095238095238093</v>
      </c>
      <c r="F38" s="55">
        <v>100.14285714285714</v>
      </c>
      <c r="G38" s="55">
        <v>15883.285714285714</v>
      </c>
      <c r="H38" s="76"/>
      <c r="I38" s="55">
        <v>17.047619047619047</v>
      </c>
      <c r="J38" s="55">
        <v>283.38095238095241</v>
      </c>
      <c r="K38" s="55">
        <v>7.0952380952380949</v>
      </c>
      <c r="L38" s="55">
        <v>328.33333333333331</v>
      </c>
      <c r="M38" s="55">
        <v>635.85714285714289</v>
      </c>
      <c r="N38" s="55">
        <v>307.47619047619048</v>
      </c>
      <c r="O38" s="55">
        <v>328.38095238095241</v>
      </c>
      <c r="P38" s="35"/>
      <c r="Q38" s="99" t="s">
        <v>106</v>
      </c>
      <c r="R38" s="99" t="s">
        <v>106</v>
      </c>
      <c r="S38" s="99" t="s">
        <v>106</v>
      </c>
      <c r="T38" s="99" t="s">
        <v>106</v>
      </c>
      <c r="U38" s="99" t="s">
        <v>106</v>
      </c>
      <c r="V38" s="99" t="s">
        <v>106</v>
      </c>
      <c r="W38" s="99"/>
      <c r="X38" s="99" t="s">
        <v>106</v>
      </c>
      <c r="Y38" s="99" t="s">
        <v>106</v>
      </c>
      <c r="Z38" s="99" t="s">
        <v>106</v>
      </c>
      <c r="AA38" s="99" t="s">
        <v>106</v>
      </c>
      <c r="AB38" s="99" t="s">
        <v>106</v>
      </c>
      <c r="AC38" s="99" t="s">
        <v>106</v>
      </c>
      <c r="AD38" s="99" t="s">
        <v>106</v>
      </c>
      <c r="AE38" s="99"/>
      <c r="AF38" s="99">
        <f t="shared" ref="AF38:AF39" si="106">IFERROR(B38/B37-1, "n/a")</f>
        <v>-4.0850105932203284E-2</v>
      </c>
      <c r="AG38" s="99">
        <f t="shared" ref="AG38:AG39" si="107">IFERROR(C38/C37-1, "n/a")</f>
        <v>-7.2351061334584243E-2</v>
      </c>
      <c r="AH38" s="99">
        <f t="shared" ref="AH38:AH39" si="108">IFERROR(D38/D37-1, "n/a")</f>
        <v>-8.2228782003048506E-2</v>
      </c>
      <c r="AI38" s="99">
        <f t="shared" ref="AI38:AI39" si="109">IFERROR(E38/E37-1, "n/a")</f>
        <v>-0.22292993630573255</v>
      </c>
      <c r="AJ38" s="99">
        <f t="shared" ref="AJ38:AJ39" si="110">IFERROR(F38/F37-1, "n/a")</f>
        <v>-3.5321100917431236E-2</v>
      </c>
      <c r="AK38" s="99">
        <f t="shared" ref="AK38:AK39" si="111">IFERROR(G38/G37-1, "n/a")</f>
        <v>-7.6545486258191464E-2</v>
      </c>
      <c r="AL38" s="99"/>
      <c r="AM38" s="99">
        <f t="shared" ref="AM38:AM40" si="112">IFERROR(I38/I37-1, "n/a")</f>
        <v>2.1964285714285716</v>
      </c>
      <c r="AN38" s="99">
        <f t="shared" ref="AN38:AN40" si="113">IFERROR(J38/J37-1, "n/a")</f>
        <v>9.0725806451612989E-2</v>
      </c>
      <c r="AO38" s="99">
        <f t="shared" ref="AO38:AO40" si="114">IFERROR(K38/K37-1, "n/a")</f>
        <v>-0.11834319526627224</v>
      </c>
      <c r="AP38" s="99">
        <f t="shared" ref="AP38:AP40" si="115">IFERROR(L38/L37-1, "n/a")</f>
        <v>0.13460589106466991</v>
      </c>
      <c r="AQ38" s="99">
        <f t="shared" ref="AQ38:AQ40" si="116">IFERROR(M38/M37-1, "n/a")</f>
        <v>0.13026917216861356</v>
      </c>
      <c r="AR38" s="99">
        <f t="shared" ref="AR38:AR40" si="117">IFERROR(N38/N37-1, "n/a")</f>
        <v>-5.0580796941626094E-2</v>
      </c>
      <c r="AS38" s="99">
        <f t="shared" ref="AS38:AS40" si="118">IFERROR(O38/O37-1, "n/a")</f>
        <v>0.37562337921404354</v>
      </c>
    </row>
    <row r="39" spans="1:45" x14ac:dyDescent="0.2">
      <c r="A39" s="50">
        <v>45809</v>
      </c>
      <c r="B39" s="55">
        <v>681.3</v>
      </c>
      <c r="C39" s="55">
        <v>5424.15</v>
      </c>
      <c r="D39" s="55">
        <v>8693.2999999999993</v>
      </c>
      <c r="E39" s="55">
        <v>7.8</v>
      </c>
      <c r="F39" s="55">
        <v>108</v>
      </c>
      <c r="G39" s="55">
        <v>14914.55</v>
      </c>
      <c r="H39" s="76"/>
      <c r="I39" s="55">
        <v>6</v>
      </c>
      <c r="J39" s="55">
        <v>251.6</v>
      </c>
      <c r="K39" s="55">
        <v>2.85</v>
      </c>
      <c r="L39" s="55">
        <v>289.64999999999998</v>
      </c>
      <c r="M39" s="55">
        <v>550.1</v>
      </c>
      <c r="N39" s="55">
        <v>284.75</v>
      </c>
      <c r="O39" s="55">
        <v>265.35000000000002</v>
      </c>
      <c r="P39" s="35"/>
      <c r="Q39" s="99" t="s">
        <v>106</v>
      </c>
      <c r="R39" s="99" t="s">
        <v>106</v>
      </c>
      <c r="S39" s="99" t="s">
        <v>106</v>
      </c>
      <c r="T39" s="99" t="s">
        <v>106</v>
      </c>
      <c r="U39" s="99" t="s">
        <v>106</v>
      </c>
      <c r="V39" s="99" t="s">
        <v>106</v>
      </c>
      <c r="W39" s="99"/>
      <c r="X39" s="99" t="s">
        <v>106</v>
      </c>
      <c r="Y39" s="99" t="s">
        <v>106</v>
      </c>
      <c r="Z39" s="99" t="s">
        <v>106</v>
      </c>
      <c r="AA39" s="99" t="s">
        <v>106</v>
      </c>
      <c r="AB39" s="99" t="s">
        <v>106</v>
      </c>
      <c r="AC39" s="99" t="s">
        <v>106</v>
      </c>
      <c r="AD39" s="99" t="s">
        <v>106</v>
      </c>
      <c r="AE39" s="99"/>
      <c r="AF39" s="99">
        <f t="shared" si="106"/>
        <v>-1.2404224477117531E-2</v>
      </c>
      <c r="AG39" s="99">
        <f t="shared" si="107"/>
        <v>-9.9982222011520183E-2</v>
      </c>
      <c r="AH39" s="99">
        <f t="shared" si="108"/>
        <v>-4.0555298618848434E-2</v>
      </c>
      <c r="AI39" s="99">
        <f t="shared" si="109"/>
        <v>0.34262295081967209</v>
      </c>
      <c r="AJ39" s="99">
        <f t="shared" si="110"/>
        <v>7.8459343794579306E-2</v>
      </c>
      <c r="AK39" s="99">
        <f t="shared" si="111"/>
        <v>-6.099088889488502E-2</v>
      </c>
      <c r="AL39" s="99"/>
      <c r="AM39" s="99">
        <f t="shared" si="112"/>
        <v>-0.64804469273743015</v>
      </c>
      <c r="AN39" s="99">
        <f t="shared" si="113"/>
        <v>-0.11214921861871963</v>
      </c>
      <c r="AO39" s="99">
        <f t="shared" si="114"/>
        <v>-0.59832214765100666</v>
      </c>
      <c r="AP39" s="99">
        <f t="shared" si="115"/>
        <v>-0.11781725888324879</v>
      </c>
      <c r="AQ39" s="99">
        <f t="shared" si="116"/>
        <v>-0.13486856886093013</v>
      </c>
      <c r="AR39" s="99">
        <f t="shared" si="117"/>
        <v>-7.3912033452067538E-2</v>
      </c>
      <c r="AS39" s="99">
        <f t="shared" si="118"/>
        <v>-0.1919446055684455</v>
      </c>
    </row>
    <row r="40" spans="1:45" x14ac:dyDescent="0.2">
      <c r="A40" s="50">
        <v>45839</v>
      </c>
      <c r="B40" s="55">
        <v>667.63636363636363</v>
      </c>
      <c r="C40" s="55">
        <v>5586.727272727273</v>
      </c>
      <c r="D40" s="55">
        <v>8616.5909090909099</v>
      </c>
      <c r="E40" s="55">
        <v>6.0454545454545459</v>
      </c>
      <c r="F40" s="55">
        <v>106.13636363636364</v>
      </c>
      <c r="G40" s="55">
        <v>14983.136363636364</v>
      </c>
      <c r="H40" s="76"/>
      <c r="I40" s="55">
        <v>5.8181818181818183</v>
      </c>
      <c r="J40" s="55">
        <v>239.68181818181819</v>
      </c>
      <c r="K40" s="55">
        <v>3.0909090909090908</v>
      </c>
      <c r="L40" s="55">
        <v>254.36363636363637</v>
      </c>
      <c r="M40" s="55">
        <v>502.95454545454544</v>
      </c>
      <c r="N40" s="55">
        <v>271.22727272727275</v>
      </c>
      <c r="O40" s="55">
        <v>231.72727272727272</v>
      </c>
      <c r="P40" s="35"/>
      <c r="Q40" s="99" t="s">
        <v>106</v>
      </c>
      <c r="R40" s="99" t="s">
        <v>106</v>
      </c>
      <c r="S40" s="99" t="s">
        <v>106</v>
      </c>
      <c r="T40" s="99" t="s">
        <v>106</v>
      </c>
      <c r="U40" s="99" t="s">
        <v>106</v>
      </c>
      <c r="V40" s="99" t="s">
        <v>106</v>
      </c>
      <c r="W40" s="99"/>
      <c r="X40" s="99" t="s">
        <v>106</v>
      </c>
      <c r="Y40" s="99" t="s">
        <v>106</v>
      </c>
      <c r="Z40" s="99" t="s">
        <v>106</v>
      </c>
      <c r="AA40" s="99" t="s">
        <v>106</v>
      </c>
      <c r="AB40" s="99" t="s">
        <v>106</v>
      </c>
      <c r="AC40" s="99" t="s">
        <v>106</v>
      </c>
      <c r="AD40" s="99" t="s">
        <v>106</v>
      </c>
      <c r="AE40" s="99"/>
      <c r="AF40" s="99">
        <f t="shared" ref="AF40:AF44" si="119">IFERROR(B40/B39-1, "n/a")</f>
        <v>-2.0055241983907734E-2</v>
      </c>
      <c r="AG40" s="99">
        <f t="shared" ref="AG40:AG44" si="120">IFERROR(C40/C39-1, "n/a")</f>
        <v>2.9972857079408444E-2</v>
      </c>
      <c r="AH40" s="99">
        <f t="shared" ref="AH40:AH44" si="121">IFERROR(D40/D39-1, "n/a")</f>
        <v>-8.8239323282400806E-3</v>
      </c>
      <c r="AI40" s="99">
        <f t="shared" ref="AI40:AI44" si="122">IFERROR(E40/E39-1, "n/a")</f>
        <v>-0.22494172494172482</v>
      </c>
      <c r="AJ40" s="99">
        <f t="shared" ref="AJ40:AJ44" si="123">IFERROR(F40/F39-1, "n/a")</f>
        <v>-1.7255892255892191E-2</v>
      </c>
      <c r="AK40" s="99">
        <f t="shared" ref="AK40:AK44" si="124">IFERROR(G40/G39-1, "n/a")</f>
        <v>4.5986210536934635E-3</v>
      </c>
      <c r="AL40" s="99"/>
      <c r="AM40" s="99">
        <f t="shared" si="112"/>
        <v>-3.0303030303030276E-2</v>
      </c>
      <c r="AN40" s="99">
        <f t="shared" si="113"/>
        <v>-4.7369562075444405E-2</v>
      </c>
      <c r="AO40" s="99">
        <f t="shared" si="114"/>
        <v>8.4529505582137121E-2</v>
      </c>
      <c r="AP40" s="99">
        <f t="shared" si="115"/>
        <v>-0.12182414512813255</v>
      </c>
      <c r="AQ40" s="99">
        <f t="shared" si="116"/>
        <v>-8.5703425823404067E-2</v>
      </c>
      <c r="AR40" s="99">
        <f t="shared" si="117"/>
        <v>-4.7489823609226489E-2</v>
      </c>
      <c r="AS40" s="99">
        <f t="shared" si="118"/>
        <v>-0.1267108621546158</v>
      </c>
    </row>
    <row r="41" spans="1:45" x14ac:dyDescent="0.2">
      <c r="A41" s="50">
        <v>45870</v>
      </c>
      <c r="B41" s="55">
        <v>676.42857142857144</v>
      </c>
      <c r="C41" s="55">
        <v>6314.333333333333</v>
      </c>
      <c r="D41" s="55">
        <v>8738.6190476190477</v>
      </c>
      <c r="E41" s="55">
        <v>4.8571428571428568</v>
      </c>
      <c r="F41" s="55">
        <v>103.28571428571429</v>
      </c>
      <c r="G41" s="55">
        <v>15837.523809523809</v>
      </c>
      <c r="H41" s="76"/>
      <c r="I41" s="55">
        <v>9.3333333333333339</v>
      </c>
      <c r="J41" s="55">
        <v>209.42857142857142</v>
      </c>
      <c r="K41" s="55">
        <v>2.6190476190476191</v>
      </c>
      <c r="L41" s="55">
        <v>293.28571428571428</v>
      </c>
      <c r="M41" s="55">
        <v>514.66666666666663</v>
      </c>
      <c r="N41" s="55">
        <v>273.04761904761904</v>
      </c>
      <c r="O41" s="55">
        <v>241.61904761904762</v>
      </c>
      <c r="P41" s="35"/>
      <c r="Q41" s="99" t="s">
        <v>106</v>
      </c>
      <c r="R41" s="99" t="s">
        <v>106</v>
      </c>
      <c r="S41" s="99" t="s">
        <v>106</v>
      </c>
      <c r="T41" s="99" t="s">
        <v>106</v>
      </c>
      <c r="U41" s="99" t="s">
        <v>106</v>
      </c>
      <c r="V41" s="99" t="s">
        <v>106</v>
      </c>
      <c r="W41" s="99"/>
      <c r="X41" s="99" t="s">
        <v>106</v>
      </c>
      <c r="Y41" s="99" t="s">
        <v>106</v>
      </c>
      <c r="Z41" s="99" t="s">
        <v>106</v>
      </c>
      <c r="AA41" s="99" t="s">
        <v>106</v>
      </c>
      <c r="AB41" s="99" t="s">
        <v>106</v>
      </c>
      <c r="AC41" s="99" t="s">
        <v>106</v>
      </c>
      <c r="AD41" s="99" t="s">
        <v>106</v>
      </c>
      <c r="AE41" s="99"/>
      <c r="AF41" s="99">
        <f t="shared" si="119"/>
        <v>1.316915655150952E-2</v>
      </c>
      <c r="AG41" s="99">
        <f t="shared" si="120"/>
        <v>0.13023833544873664</v>
      </c>
      <c r="AH41" s="99">
        <f t="shared" si="121"/>
        <v>1.4161997455326869E-2</v>
      </c>
      <c r="AI41" s="99">
        <f t="shared" si="122"/>
        <v>-0.19656283566058019</v>
      </c>
      <c r="AJ41" s="99">
        <f t="shared" si="123"/>
        <v>-2.6858366472927497E-2</v>
      </c>
      <c r="AK41" s="99">
        <f t="shared" si="124"/>
        <v>5.7023271039634782E-2</v>
      </c>
      <c r="AL41" s="99"/>
      <c r="AM41" s="99">
        <f t="shared" ref="AM41:AM44" si="125">IFERROR(I41/I40-1, "n/a")</f>
        <v>0.60416666666666674</v>
      </c>
      <c r="AN41" s="99">
        <f t="shared" ref="AN41:AN44" si="126">IFERROR(J41/J40-1, "n/a")</f>
        <v>-0.12622253528758376</v>
      </c>
      <c r="AO41" s="99">
        <f t="shared" ref="AO41:AO44" si="127">IFERROR(K41/K40-1, "n/a")</f>
        <v>-0.15266106442577032</v>
      </c>
      <c r="AP41" s="99">
        <f t="shared" ref="AP41:AP44" si="128">IFERROR(L41/L40-1, "n/a")</f>
        <v>0.15301746145205741</v>
      </c>
      <c r="AQ41" s="99">
        <f t="shared" ref="AQ41:AQ44" si="129">IFERROR(M41/M40-1, "n/a")</f>
        <v>2.3286639554149779E-2</v>
      </c>
      <c r="AR41" s="99">
        <f t="shared" ref="AR41:AR44" si="130">IFERROR(N41/N40-1, "n/a")</f>
        <v>6.7115165154378875E-3</v>
      </c>
      <c r="AS41" s="99">
        <f t="shared" ref="AS41:AS44" si="131">IFERROR(O41/O40-1, "n/a")</f>
        <v>4.2687141549440533E-2</v>
      </c>
    </row>
    <row r="42" spans="1:45" x14ac:dyDescent="0.2">
      <c r="A42" s="50">
        <v>45901</v>
      </c>
      <c r="B42" s="55">
        <v>744.85714285714289</v>
      </c>
      <c r="C42" s="55">
        <v>6065.0952380952385</v>
      </c>
      <c r="D42" s="55">
        <v>10410.761904761905</v>
      </c>
      <c r="E42" s="55">
        <v>14.142857142857142</v>
      </c>
      <c r="F42" s="55">
        <v>126.95238095238095</v>
      </c>
      <c r="G42" s="55">
        <v>17361.809523809523</v>
      </c>
      <c r="H42" s="76"/>
      <c r="I42" s="55">
        <v>8.0476190476190474</v>
      </c>
      <c r="J42" s="55">
        <v>252.14285714285714</v>
      </c>
      <c r="K42" s="55">
        <v>6.666666666666667</v>
      </c>
      <c r="L42" s="55">
        <v>326.09523809523807</v>
      </c>
      <c r="M42" s="55">
        <v>592.95238095238096</v>
      </c>
      <c r="N42" s="55">
        <v>302.38095238095241</v>
      </c>
      <c r="O42" s="55">
        <v>290.57142857142856</v>
      </c>
      <c r="Q42" s="99" t="s">
        <v>106</v>
      </c>
      <c r="R42" s="99" t="s">
        <v>106</v>
      </c>
      <c r="S42" s="99" t="s">
        <v>106</v>
      </c>
      <c r="T42" s="99" t="s">
        <v>106</v>
      </c>
      <c r="U42" s="99" t="s">
        <v>106</v>
      </c>
      <c r="V42" s="99" t="s">
        <v>106</v>
      </c>
      <c r="W42" s="99"/>
      <c r="X42" s="99" t="s">
        <v>106</v>
      </c>
      <c r="Y42" s="99" t="s">
        <v>106</v>
      </c>
      <c r="Z42" s="99" t="s">
        <v>106</v>
      </c>
      <c r="AA42" s="99" t="s">
        <v>106</v>
      </c>
      <c r="AB42" s="99" t="s">
        <v>106</v>
      </c>
      <c r="AC42" s="99" t="s">
        <v>106</v>
      </c>
      <c r="AD42" s="99" t="s">
        <v>106</v>
      </c>
      <c r="AE42" s="99"/>
      <c r="AF42" s="99">
        <f t="shared" si="119"/>
        <v>0.10116156282998956</v>
      </c>
      <c r="AG42" s="99">
        <f t="shared" si="120"/>
        <v>-3.9471798855212126E-2</v>
      </c>
      <c r="AH42" s="99">
        <f t="shared" si="121"/>
        <v>0.19135092719237545</v>
      </c>
      <c r="AI42" s="99">
        <f t="shared" si="122"/>
        <v>1.9117647058823533</v>
      </c>
      <c r="AJ42" s="99">
        <f t="shared" si="123"/>
        <v>0.2291378515444904</v>
      </c>
      <c r="AK42" s="99">
        <f t="shared" si="124"/>
        <v>9.6245204276762752E-2</v>
      </c>
      <c r="AL42" s="99"/>
      <c r="AM42" s="99">
        <f t="shared" si="125"/>
        <v>-0.13775510204081642</v>
      </c>
      <c r="AN42" s="99">
        <f t="shared" si="126"/>
        <v>0.20395634379263305</v>
      </c>
      <c r="AO42" s="99">
        <f t="shared" si="127"/>
        <v>1.5454545454545454</v>
      </c>
      <c r="AP42" s="99">
        <f t="shared" si="128"/>
        <v>0.11186880987173242</v>
      </c>
      <c r="AQ42" s="99">
        <f t="shared" si="129"/>
        <v>0.15210954848260561</v>
      </c>
      <c r="AR42" s="99">
        <f t="shared" si="130"/>
        <v>0.10742936867806074</v>
      </c>
      <c r="AS42" s="99">
        <f t="shared" si="131"/>
        <v>0.20260149783208514</v>
      </c>
    </row>
    <row r="43" spans="1:45" x14ac:dyDescent="0.2">
      <c r="A43" s="50">
        <v>45931</v>
      </c>
      <c r="B43" s="55">
        <v>749.09090909090912</v>
      </c>
      <c r="C43" s="55">
        <v>6575</v>
      </c>
      <c r="D43" s="55">
        <v>9257.636363636364</v>
      </c>
      <c r="E43" s="55">
        <v>11.5</v>
      </c>
      <c r="F43" s="55">
        <v>118.27272727272727</v>
      </c>
      <c r="G43" s="55">
        <v>16711.5</v>
      </c>
      <c r="H43" s="76"/>
      <c r="I43" s="55">
        <v>10.545454545454545</v>
      </c>
      <c r="J43" s="55">
        <v>237.59090909090909</v>
      </c>
      <c r="K43" s="55">
        <v>5.7727272727272725</v>
      </c>
      <c r="L43" s="55">
        <v>311.90909090909093</v>
      </c>
      <c r="M43" s="55">
        <v>565.81818181818187</v>
      </c>
      <c r="N43" s="55">
        <v>275.27272727272725</v>
      </c>
      <c r="O43" s="55">
        <v>290.54545454545456</v>
      </c>
      <c r="P43" s="35"/>
      <c r="Q43" s="99" t="s">
        <v>106</v>
      </c>
      <c r="R43" s="99" t="s">
        <v>106</v>
      </c>
      <c r="S43" s="99" t="s">
        <v>106</v>
      </c>
      <c r="T43" s="99" t="s">
        <v>106</v>
      </c>
      <c r="U43" s="99" t="s">
        <v>106</v>
      </c>
      <c r="V43" s="99" t="s">
        <v>106</v>
      </c>
      <c r="W43" s="99"/>
      <c r="X43" s="99" t="s">
        <v>106</v>
      </c>
      <c r="Y43" s="99" t="s">
        <v>106</v>
      </c>
      <c r="Z43" s="99" t="s">
        <v>106</v>
      </c>
      <c r="AA43" s="99" t="s">
        <v>106</v>
      </c>
      <c r="AB43" s="99" t="s">
        <v>106</v>
      </c>
      <c r="AC43" s="99" t="s">
        <v>106</v>
      </c>
      <c r="AD43" s="99" t="s">
        <v>106</v>
      </c>
      <c r="AE43" s="99"/>
      <c r="AF43" s="99">
        <f t="shared" si="119"/>
        <v>5.6839976287617056E-3</v>
      </c>
      <c r="AG43" s="99">
        <f t="shared" si="120"/>
        <v>8.4072012373691773E-2</v>
      </c>
      <c r="AH43" s="99">
        <f t="shared" si="121"/>
        <v>-0.11076283865430625</v>
      </c>
      <c r="AI43" s="99">
        <f t="shared" si="122"/>
        <v>-0.18686868686868685</v>
      </c>
      <c r="AJ43" s="99">
        <f t="shared" si="123"/>
        <v>-6.8369365068539856E-2</v>
      </c>
      <c r="AK43" s="99">
        <f t="shared" si="124"/>
        <v>-3.745632175711322E-2</v>
      </c>
      <c r="AL43" s="99"/>
      <c r="AM43" s="99">
        <f t="shared" si="125"/>
        <v>0.31038192576654122</v>
      </c>
      <c r="AN43" s="99">
        <f t="shared" si="126"/>
        <v>-5.7713108421323711E-2</v>
      </c>
      <c r="AO43" s="99">
        <f t="shared" si="127"/>
        <v>-0.13409090909090915</v>
      </c>
      <c r="AP43" s="99">
        <f t="shared" si="128"/>
        <v>-4.3503079864060989E-2</v>
      </c>
      <c r="AQ43" s="99">
        <f t="shared" si="129"/>
        <v>-4.5761177466927427E-2</v>
      </c>
      <c r="AR43" s="99">
        <f t="shared" si="130"/>
        <v>-8.9649248389406022E-2</v>
      </c>
      <c r="AS43" s="99">
        <f t="shared" si="131"/>
        <v>-8.9389469920320153E-5</v>
      </c>
    </row>
    <row r="44" spans="1:45" x14ac:dyDescent="0.2">
      <c r="A44" s="50">
        <v>45962</v>
      </c>
      <c r="B44" s="55">
        <v>793.05555555555554</v>
      </c>
      <c r="C44" s="55">
        <v>6561.6111111111113</v>
      </c>
      <c r="D44" s="55">
        <v>8862.1666666666661</v>
      </c>
      <c r="E44" s="55">
        <v>6.5555555555555554</v>
      </c>
      <c r="F44" s="55">
        <v>106.61111111111111</v>
      </c>
      <c r="G44" s="55">
        <v>16330</v>
      </c>
      <c r="H44" s="76"/>
      <c r="I44" s="55">
        <v>4.5555555555555554</v>
      </c>
      <c r="J44" s="55">
        <v>247.38888888888889</v>
      </c>
      <c r="K44" s="55">
        <v>8</v>
      </c>
      <c r="L44" s="55">
        <v>344.22222222222223</v>
      </c>
      <c r="M44" s="55">
        <v>604.16666666666663</v>
      </c>
      <c r="N44" s="55">
        <v>291.77777777777777</v>
      </c>
      <c r="O44" s="55">
        <v>312.38888888888891</v>
      </c>
      <c r="Q44" s="99" t="s">
        <v>106</v>
      </c>
      <c r="R44" s="99" t="s">
        <v>106</v>
      </c>
      <c r="S44" s="99" t="s">
        <v>106</v>
      </c>
      <c r="T44" s="99" t="s">
        <v>106</v>
      </c>
      <c r="U44" s="99" t="s">
        <v>106</v>
      </c>
      <c r="V44" s="99" t="s">
        <v>106</v>
      </c>
      <c r="W44" s="99"/>
      <c r="X44" s="99" t="s">
        <v>106</v>
      </c>
      <c r="Y44" s="99" t="s">
        <v>106</v>
      </c>
      <c r="Z44" s="99" t="s">
        <v>106</v>
      </c>
      <c r="AA44" s="99" t="s">
        <v>106</v>
      </c>
      <c r="AB44" s="99" t="s">
        <v>106</v>
      </c>
      <c r="AC44" s="99" t="s">
        <v>106</v>
      </c>
      <c r="AD44" s="99" t="s">
        <v>106</v>
      </c>
      <c r="AE44" s="99"/>
      <c r="AF44" s="99">
        <f t="shared" si="119"/>
        <v>5.8690668824163961E-2</v>
      </c>
      <c r="AG44" s="99">
        <f t="shared" si="120"/>
        <v>-2.0363329108575856E-3</v>
      </c>
      <c r="AH44" s="99">
        <f t="shared" si="121"/>
        <v>-4.2718214610706462E-2</v>
      </c>
      <c r="AI44" s="99">
        <f t="shared" si="122"/>
        <v>-0.42995169082125606</v>
      </c>
      <c r="AJ44" s="99">
        <f t="shared" si="123"/>
        <v>-9.8599368007515564E-2</v>
      </c>
      <c r="AK44" s="99">
        <f t="shared" si="124"/>
        <v>-2.2828591089967931E-2</v>
      </c>
      <c r="AL44" s="99"/>
      <c r="AM44" s="99">
        <f t="shared" si="125"/>
        <v>-0.56800766283524906</v>
      </c>
      <c r="AN44" s="99">
        <f t="shared" si="126"/>
        <v>4.123886656888387E-2</v>
      </c>
      <c r="AO44" s="99">
        <f t="shared" si="127"/>
        <v>0.38582677165354329</v>
      </c>
      <c r="AP44" s="99">
        <f t="shared" si="128"/>
        <v>0.10359791444023436</v>
      </c>
      <c r="AQ44" s="99">
        <f t="shared" si="129"/>
        <v>6.777527849185927E-2</v>
      </c>
      <c r="AR44" s="99">
        <f t="shared" si="130"/>
        <v>5.9958902098928624E-2</v>
      </c>
      <c r="AS44" s="99">
        <f t="shared" si="131"/>
        <v>7.5180781532471208E-2</v>
      </c>
    </row>
    <row r="45" spans="1:45" x14ac:dyDescent="0.2">
      <c r="A45" s="50">
        <v>45992</v>
      </c>
      <c r="B45" s="55">
        <v>835.63636363636363</v>
      </c>
      <c r="C45" s="55">
        <v>5628.636363636364</v>
      </c>
      <c r="D45" s="55">
        <v>7375.863636363636</v>
      </c>
      <c r="E45" s="55">
        <v>3.0909090909090908</v>
      </c>
      <c r="F45" s="55">
        <v>129.13636363636363</v>
      </c>
      <c r="G45" s="55">
        <v>13972.363636363636</v>
      </c>
      <c r="H45" s="76"/>
      <c r="I45" s="55">
        <v>2.4090909090909092</v>
      </c>
      <c r="J45" s="55">
        <v>218.54545454545453</v>
      </c>
      <c r="K45" s="55">
        <v>2.5454545454545454</v>
      </c>
      <c r="L45" s="55">
        <v>325.04545454545456</v>
      </c>
      <c r="M45" s="55">
        <v>548.5454545454545</v>
      </c>
      <c r="N45" s="55">
        <v>281.22727272727275</v>
      </c>
      <c r="O45" s="55">
        <v>267.31818181818181</v>
      </c>
      <c r="Q45" s="99" t="s">
        <v>106</v>
      </c>
      <c r="R45" s="99" t="s">
        <v>106</v>
      </c>
      <c r="S45" s="99" t="s">
        <v>106</v>
      </c>
      <c r="T45" s="99" t="s">
        <v>106</v>
      </c>
      <c r="U45" s="99" t="s">
        <v>106</v>
      </c>
      <c r="V45" s="99" t="s">
        <v>106</v>
      </c>
      <c r="W45" s="99"/>
      <c r="X45" s="99" t="s">
        <v>106</v>
      </c>
      <c r="Y45" s="99" t="s">
        <v>106</v>
      </c>
      <c r="Z45" s="99" t="s">
        <v>106</v>
      </c>
      <c r="AA45" s="99" t="s">
        <v>106</v>
      </c>
      <c r="AB45" s="99" t="s">
        <v>106</v>
      </c>
      <c r="AC45" s="99" t="s">
        <v>106</v>
      </c>
      <c r="AD45" s="99" t="s">
        <v>106</v>
      </c>
      <c r="AE45" s="99"/>
      <c r="AF45" s="99">
        <f t="shared" ref="AF45:AF46" si="132">IFERROR(B45/B44-1, "n/a")</f>
        <v>5.3692087247253717E-2</v>
      </c>
      <c r="AG45" s="99">
        <f t="shared" ref="AG45:AG46" si="133">IFERROR(C45/C44-1, "n/a")</f>
        <v>-0.14218683973740742</v>
      </c>
      <c r="AH45" s="99">
        <f t="shared" ref="AH45:AH46" si="134">IFERROR(D45/D44-1, "n/a")</f>
        <v>-0.16771327895394617</v>
      </c>
      <c r="AI45" s="99">
        <f t="shared" ref="AI45:AI46" si="135">IFERROR(E45/E44-1, "n/a")</f>
        <v>-0.52850539291217258</v>
      </c>
      <c r="AJ45" s="99">
        <f t="shared" ref="AJ45:AJ46" si="136">IFERROR(F45/F44-1, "n/a")</f>
        <v>0.21128428632336904</v>
      </c>
      <c r="AK45" s="99">
        <f t="shared" ref="AK45:AK46" si="137">IFERROR(G45/G44-1, "n/a")</f>
        <v>-0.14437454768134506</v>
      </c>
      <c r="AL45" s="99"/>
      <c r="AM45" s="99">
        <f t="shared" ref="AM45:AM46" si="138">IFERROR(I45/I44-1, "n/a")</f>
        <v>-0.47117516629711753</v>
      </c>
      <c r="AN45" s="99">
        <f t="shared" ref="AN45:AN46" si="139">IFERROR(J45/J44-1, "n/a")</f>
        <v>-0.11659147051017704</v>
      </c>
      <c r="AO45" s="99">
        <f t="shared" ref="AO45:AO46" si="140">IFERROR(K45/K44-1, "n/a")</f>
        <v>-0.68181818181818188</v>
      </c>
      <c r="AP45" s="99">
        <f t="shared" ref="AP45:AP46" si="141">IFERROR(L45/L44-1, "n/a")</f>
        <v>-5.5710429015787266E-2</v>
      </c>
      <c r="AQ45" s="99">
        <f t="shared" ref="AQ45:AQ46" si="142">IFERROR(M45/M44-1, "n/a")</f>
        <v>-9.2062695924764903E-2</v>
      </c>
      <c r="AR45" s="99">
        <f t="shared" ref="AR45:AR46" si="143">IFERROR(N45/N44-1, "n/a")</f>
        <v>-3.6159385169286073E-2</v>
      </c>
      <c r="AS45" s="99">
        <f t="shared" ref="AS45:AS46" si="144">IFERROR(O45/O44-1, "n/a")</f>
        <v>-0.14427756131473013</v>
      </c>
    </row>
    <row r="46" spans="1:45" x14ac:dyDescent="0.2">
      <c r="A46" s="50">
        <v>46023</v>
      </c>
      <c r="B46" s="55">
        <v>775.25</v>
      </c>
      <c r="C46" s="55">
        <v>8643.7999999999993</v>
      </c>
      <c r="D46" s="55">
        <v>9854.35</v>
      </c>
      <c r="E46" s="55">
        <v>7.8</v>
      </c>
      <c r="F46" s="55">
        <v>126.4</v>
      </c>
      <c r="G46" s="55">
        <v>19407.599999999999</v>
      </c>
      <c r="H46" s="76"/>
      <c r="I46" s="55">
        <v>2.5</v>
      </c>
      <c r="J46" s="55">
        <v>299.5</v>
      </c>
      <c r="K46" s="55">
        <v>3</v>
      </c>
      <c r="L46" s="55">
        <v>359</v>
      </c>
      <c r="M46" s="55">
        <v>664</v>
      </c>
      <c r="N46" s="55">
        <v>387</v>
      </c>
      <c r="O46" s="55">
        <v>277</v>
      </c>
      <c r="Q46" s="99" t="s">
        <v>106</v>
      </c>
      <c r="R46" s="99" t="s">
        <v>106</v>
      </c>
      <c r="S46" s="99" t="s">
        <v>106</v>
      </c>
      <c r="T46" s="99" t="s">
        <v>106</v>
      </c>
      <c r="U46" s="99" t="s">
        <v>106</v>
      </c>
      <c r="V46" s="99" t="s">
        <v>106</v>
      </c>
      <c r="W46" s="99"/>
      <c r="X46" s="99" t="s">
        <v>106</v>
      </c>
      <c r="Y46" s="99" t="s">
        <v>106</v>
      </c>
      <c r="Z46" s="99" t="s">
        <v>106</v>
      </c>
      <c r="AA46" s="99" t="s">
        <v>106</v>
      </c>
      <c r="AB46" s="99" t="s">
        <v>106</v>
      </c>
      <c r="AC46" s="99" t="s">
        <v>106</v>
      </c>
      <c r="AD46" s="99" t="s">
        <v>106</v>
      </c>
      <c r="AE46" s="99"/>
      <c r="AF46" s="99">
        <f t="shared" si="132"/>
        <v>-7.2263925152306396E-2</v>
      </c>
      <c r="AG46" s="99">
        <f t="shared" si="133"/>
        <v>0.5356827909230395</v>
      </c>
      <c r="AH46" s="99">
        <f t="shared" si="134"/>
        <v>0.33602659780980981</v>
      </c>
      <c r="AI46" s="99">
        <f t="shared" si="135"/>
        <v>1.5235294117647058</v>
      </c>
      <c r="AJ46" s="99">
        <f t="shared" si="136"/>
        <v>-2.118972192889812E-2</v>
      </c>
      <c r="AK46" s="99">
        <f t="shared" si="137"/>
        <v>0.38899906308557153</v>
      </c>
      <c r="AL46" s="99"/>
      <c r="AM46" s="99">
        <f t="shared" si="138"/>
        <v>3.7735849056603765E-2</v>
      </c>
      <c r="AN46" s="99">
        <f t="shared" si="139"/>
        <v>0.37042429284525791</v>
      </c>
      <c r="AO46" s="99">
        <f t="shared" si="140"/>
        <v>0.1785714285714286</v>
      </c>
      <c r="AP46" s="99">
        <f t="shared" si="141"/>
        <v>0.10446091455740447</v>
      </c>
      <c r="AQ46" s="99">
        <f t="shared" si="142"/>
        <v>0.21047398077560509</v>
      </c>
      <c r="AR46" s="99">
        <f t="shared" si="143"/>
        <v>0.37611120090512351</v>
      </c>
      <c r="AS46" s="99">
        <f t="shared" si="144"/>
        <v>3.6218330215949779E-2</v>
      </c>
    </row>
    <row r="47" spans="1:45" x14ac:dyDescent="0.2">
      <c r="A47" s="50">
        <v>46054</v>
      </c>
      <c r="B47" s="55">
        <v>776.57894736842104</v>
      </c>
      <c r="C47" s="55">
        <v>6200.5263157894733</v>
      </c>
      <c r="D47" s="55">
        <v>9049.6315789473683</v>
      </c>
      <c r="E47" s="55">
        <v>10.105263157894736</v>
      </c>
      <c r="F47" s="55">
        <v>127.63157894736842</v>
      </c>
      <c r="G47" s="55">
        <v>16164.473684210527</v>
      </c>
      <c r="H47" s="76"/>
      <c r="I47" s="55">
        <v>5.9473684210526319</v>
      </c>
      <c r="J47" s="55">
        <v>333.84210526315792</v>
      </c>
      <c r="K47" s="55">
        <v>4.4736842105263159</v>
      </c>
      <c r="L47" s="55">
        <v>374.89473684210526</v>
      </c>
      <c r="M47" s="55">
        <v>719.15789473684208</v>
      </c>
      <c r="N47" s="55">
        <v>290.68421052631578</v>
      </c>
      <c r="O47" s="55">
        <v>428.4736842105263</v>
      </c>
      <c r="Q47" s="99" t="s">
        <v>106</v>
      </c>
      <c r="R47" s="99" t="s">
        <v>106</v>
      </c>
      <c r="S47" s="99" t="s">
        <v>106</v>
      </c>
      <c r="T47" s="99" t="s">
        <v>106</v>
      </c>
      <c r="U47" s="99" t="s">
        <v>106</v>
      </c>
      <c r="V47" s="99" t="s">
        <v>106</v>
      </c>
      <c r="W47" s="99"/>
      <c r="X47" s="99" t="s">
        <v>106</v>
      </c>
      <c r="Y47" s="99" t="s">
        <v>106</v>
      </c>
      <c r="Z47" s="99" t="s">
        <v>106</v>
      </c>
      <c r="AA47" s="99" t="s">
        <v>106</v>
      </c>
      <c r="AB47" s="99" t="s">
        <v>106</v>
      </c>
      <c r="AC47" s="99" t="s">
        <v>106</v>
      </c>
      <c r="AD47" s="99" t="s">
        <v>106</v>
      </c>
      <c r="AE47" s="99"/>
      <c r="AF47" s="99">
        <f t="shared" ref="AF47" si="145">IFERROR(B47/B46-1, "n/a")</f>
        <v>1.7142178244708983E-3</v>
      </c>
      <c r="AG47" s="99">
        <f t="shared" ref="AG47" si="146">IFERROR(C47/C46-1, "n/a")</f>
        <v>-0.28266198711336754</v>
      </c>
      <c r="AH47" s="99">
        <f t="shared" ref="AH47" si="147">IFERROR(D47/D46-1, "n/a")</f>
        <v>-8.1661238037276096E-2</v>
      </c>
      <c r="AI47" s="99">
        <f t="shared" ref="AI47" si="148">IFERROR(E47/E46-1, "n/a")</f>
        <v>0.29554655870445345</v>
      </c>
      <c r="AJ47" s="99">
        <f t="shared" ref="AJ47" si="149">IFERROR(F47/F46-1, "n/a")</f>
        <v>9.7435043304463509E-3</v>
      </c>
      <c r="AK47" s="99">
        <f t="shared" ref="AK47" si="150">IFERROR(G47/G46-1, "n/a")</f>
        <v>-0.16710599537240423</v>
      </c>
      <c r="AL47" s="99"/>
      <c r="AM47" s="99">
        <f t="shared" ref="AM47" si="151">IFERROR(I47/I46-1, "n/a")</f>
        <v>1.3789473684210529</v>
      </c>
      <c r="AN47" s="99">
        <f t="shared" ref="AN47" si="152">IFERROR(J47/J46-1, "n/a")</f>
        <v>0.11466479219752235</v>
      </c>
      <c r="AO47" s="99">
        <f t="shared" ref="AO47" si="153">IFERROR(K47/K46-1, "n/a")</f>
        <v>0.49122807017543857</v>
      </c>
      <c r="AP47" s="99">
        <f t="shared" ref="AP47" si="154">IFERROR(L47/L46-1, "n/a")</f>
        <v>4.4275032986365703E-2</v>
      </c>
      <c r="AQ47" s="99">
        <f t="shared" ref="AQ47" si="155">IFERROR(M47/M46-1, "n/a")</f>
        <v>8.3069118579581547E-2</v>
      </c>
      <c r="AR47" s="99">
        <f t="shared" ref="AR47" si="156">IFERROR(N47/N46-1, "n/a")</f>
        <v>-0.24887800897592827</v>
      </c>
      <c r="AS47" s="99">
        <f t="shared" ref="AS47" si="157">IFERROR(O47/O46-1, "n/a")</f>
        <v>0.54683640509215281</v>
      </c>
    </row>
    <row r="48" spans="1:45" x14ac:dyDescent="0.2">
      <c r="A48" s="50">
        <v>46082</v>
      </c>
      <c r="B48" s="55">
        <v>755.68181818181813</v>
      </c>
      <c r="C48" s="55">
        <v>6185.363636363636</v>
      </c>
      <c r="D48" s="55">
        <v>9827.818181818182</v>
      </c>
      <c r="E48" s="55">
        <v>5.4545454545454541</v>
      </c>
      <c r="F48" s="55">
        <v>138.72727272727272</v>
      </c>
      <c r="G48" s="55">
        <v>16913.045454545456</v>
      </c>
      <c r="H48" s="76"/>
      <c r="I48" s="55">
        <v>7</v>
      </c>
      <c r="J48" s="55">
        <v>261.77272727272725</v>
      </c>
      <c r="K48" s="55">
        <v>4.1363636363636367</v>
      </c>
      <c r="L48" s="55">
        <v>376.54545454545456</v>
      </c>
      <c r="M48" s="55">
        <v>649.4545454545455</v>
      </c>
      <c r="N48" s="55">
        <v>364.54545454545456</v>
      </c>
      <c r="O48" s="55">
        <v>284.90909090909093</v>
      </c>
      <c r="Q48" s="99">
        <f t="shared" ref="Q48" si="158">IFERROR(B48/B36-1, "n/a")</f>
        <v>-3.7172783532448683E-2</v>
      </c>
      <c r="R48" s="99">
        <f t="shared" ref="R48" si="159">IFERROR(C48/C36-1, "n/a")</f>
        <v>-2.3789352285196297E-2</v>
      </c>
      <c r="S48" s="99">
        <f t="shared" ref="S48" si="160">IFERROR(D48/D36-1, "n/a")</f>
        <v>4.4095057460903364E-2</v>
      </c>
      <c r="T48" s="99">
        <f t="shared" ref="T48" si="161">IFERROR(E48/E36-1, "n/a")</f>
        <v>-0.60501567398119127</v>
      </c>
      <c r="U48" s="99">
        <f t="shared" ref="U48" si="162">IFERROR(F48/F36-1, "n/a")</f>
        <v>0.25572100313479607</v>
      </c>
      <c r="V48" s="99">
        <f t="shared" ref="V48" si="163">IFERROR(G48/G36-1, "n/a")</f>
        <v>1.531068883091935E-2</v>
      </c>
      <c r="W48" s="99"/>
      <c r="X48" s="99">
        <f t="shared" ref="X48" si="164">IFERROR(I48/I36-1, "n/a")</f>
        <v>-6.9620253164557E-2</v>
      </c>
      <c r="Y48" s="99">
        <f t="shared" ref="Y48" si="165">IFERROR(J48/J36-1, "n/a")</f>
        <v>-6.3185536345045645E-2</v>
      </c>
      <c r="Z48" s="99">
        <f t="shared" ref="Z48" si="166">IFERROR(K48/K36-1, "n/a")</f>
        <v>-0.40094043887147335</v>
      </c>
      <c r="AA48" s="99">
        <f t="shared" ref="AA48" si="167">IFERROR(L48/L36-1, "n/a")</f>
        <v>0.1034683987516809</v>
      </c>
      <c r="AB48" s="99">
        <f t="shared" ref="AB48" si="168">IFERROR(M48/M36-1, "n/a")</f>
        <v>2.2609691425767187E-2</v>
      </c>
      <c r="AC48" s="99">
        <f t="shared" ref="AC48" si="169">IFERROR(N48/N36-1, "n/a")</f>
        <v>5.2006945919272463E-2</v>
      </c>
      <c r="AD48" s="99">
        <f t="shared" ref="AD48" si="170">IFERROR(O48/O36-1, "n/a")</f>
        <v>-1.2691269126912541E-2</v>
      </c>
      <c r="AE48" s="99"/>
      <c r="AF48" s="99">
        <f t="shared" ref="AF48" si="171">IFERROR(B48/B47-1, "n/a")</f>
        <v>-2.6909214133883808E-2</v>
      </c>
      <c r="AG48" s="99">
        <f t="shared" ref="AG48" si="172">IFERROR(C48/C47-1, "n/a")</f>
        <v>-2.4453858678457063E-3</v>
      </c>
      <c r="AH48" s="99">
        <f t="shared" ref="AH48" si="173">IFERROR(D48/D47-1, "n/a")</f>
        <v>8.599097058063121E-2</v>
      </c>
      <c r="AI48" s="99">
        <f t="shared" ref="AI48" si="174">IFERROR(E48/E47-1, "n/a")</f>
        <v>-0.46022727272727271</v>
      </c>
      <c r="AJ48" s="99">
        <f t="shared" ref="AJ48" si="175">IFERROR(F48/F47-1, "n/a")</f>
        <v>8.693533270852849E-2</v>
      </c>
      <c r="AK48" s="99">
        <f t="shared" ref="AK48" si="176">IFERROR(G48/G47-1, "n/a")</f>
        <v>4.6309690309690454E-2</v>
      </c>
      <c r="AL48" s="99"/>
      <c r="AM48" s="99">
        <f t="shared" ref="AM48" si="177">IFERROR(I48/I47-1, "n/a")</f>
        <v>0.17699115044247793</v>
      </c>
      <c r="AN48" s="99">
        <f t="shared" ref="AN48" si="178">IFERROR(J48/J47-1, "n/a")</f>
        <v>-0.21587863500207827</v>
      </c>
      <c r="AO48" s="99">
        <f t="shared" ref="AO48" si="179">IFERROR(K48/K47-1, "n/a")</f>
        <v>-7.5401069518716501E-2</v>
      </c>
      <c r="AP48" s="99">
        <f t="shared" ref="AP48" si="180">IFERROR(L48/L47-1, "n/a")</f>
        <v>4.4031498474852437E-3</v>
      </c>
      <c r="AQ48" s="99">
        <f t="shared" ref="AQ48" si="181">IFERROR(M48/M47-1, "n/a")</f>
        <v>-9.6923568235043556E-2</v>
      </c>
      <c r="AR48" s="99">
        <f t="shared" ref="AR48" si="182">IFERROR(N48/N47-1, "n/a")</f>
        <v>0.25409444801079784</v>
      </c>
      <c r="AS48" s="99">
        <f t="shared" ref="AS48" si="183">IFERROR(O48/O47-1, "n/a")</f>
        <v>-0.33506046833647862</v>
      </c>
    </row>
    <row r="49" spans="1:45" x14ac:dyDescent="0.2">
      <c r="A49" s="35"/>
      <c r="B49" s="55"/>
      <c r="C49" s="55"/>
      <c r="D49" s="55"/>
      <c r="E49" s="55"/>
      <c r="F49" s="55"/>
      <c r="G49" s="55"/>
      <c r="H49" s="76"/>
      <c r="I49" s="76"/>
      <c r="J49" s="76"/>
      <c r="K49" s="76"/>
      <c r="L49" s="76"/>
      <c r="M49" s="76"/>
      <c r="N49" s="76"/>
      <c r="O49" s="76"/>
      <c r="P49" s="35"/>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row>
    <row r="50" spans="1:45" x14ac:dyDescent="0.2">
      <c r="A50" s="69">
        <v>46083</v>
      </c>
      <c r="B50" s="76">
        <v>699</v>
      </c>
      <c r="C50" s="76">
        <v>5510</v>
      </c>
      <c r="D50" s="76">
        <v>9697</v>
      </c>
      <c r="E50" s="76">
        <v>6</v>
      </c>
      <c r="F50" s="76">
        <v>134</v>
      </c>
      <c r="G50" s="76">
        <v>16046</v>
      </c>
      <c r="H50" s="76"/>
      <c r="I50" s="76">
        <v>0</v>
      </c>
      <c r="J50" s="76">
        <v>187</v>
      </c>
      <c r="K50" s="76">
        <v>0</v>
      </c>
      <c r="L50" s="76">
        <v>255</v>
      </c>
      <c r="M50" s="76">
        <v>442</v>
      </c>
      <c r="N50" s="76">
        <v>243</v>
      </c>
      <c r="O50" s="76">
        <v>199</v>
      </c>
      <c r="P50" s="35"/>
      <c r="Q50" s="99" t="s">
        <v>106</v>
      </c>
      <c r="R50" s="99" t="s">
        <v>106</v>
      </c>
      <c r="S50" s="99" t="s">
        <v>106</v>
      </c>
      <c r="T50" s="99" t="s">
        <v>106</v>
      </c>
      <c r="U50" s="99" t="s">
        <v>106</v>
      </c>
      <c r="V50" s="99" t="s">
        <v>106</v>
      </c>
      <c r="W50" s="99"/>
      <c r="X50" s="99" t="s">
        <v>106</v>
      </c>
      <c r="Y50" s="99" t="s">
        <v>106</v>
      </c>
      <c r="Z50" s="99" t="s">
        <v>106</v>
      </c>
      <c r="AA50" s="99" t="s">
        <v>106</v>
      </c>
      <c r="AB50" s="99" t="s">
        <v>106</v>
      </c>
      <c r="AC50" s="99" t="s">
        <v>106</v>
      </c>
      <c r="AD50" s="99" t="s">
        <v>106</v>
      </c>
      <c r="AE50" s="99"/>
      <c r="AF50" s="99" t="s">
        <v>106</v>
      </c>
      <c r="AG50" s="99" t="s">
        <v>106</v>
      </c>
      <c r="AH50" s="99" t="s">
        <v>106</v>
      </c>
      <c r="AI50" s="99" t="s">
        <v>106</v>
      </c>
      <c r="AJ50" s="99" t="s">
        <v>106</v>
      </c>
      <c r="AK50" s="99" t="s">
        <v>106</v>
      </c>
      <c r="AL50" s="99"/>
      <c r="AM50" s="99" t="s">
        <v>106</v>
      </c>
      <c r="AN50" s="99" t="s">
        <v>106</v>
      </c>
      <c r="AO50" s="99" t="s">
        <v>106</v>
      </c>
      <c r="AP50" s="99" t="s">
        <v>106</v>
      </c>
      <c r="AQ50" s="99" t="s">
        <v>106</v>
      </c>
      <c r="AR50" s="99" t="s">
        <v>106</v>
      </c>
      <c r="AS50" s="99" t="s">
        <v>106</v>
      </c>
    </row>
    <row r="51" spans="1:45" x14ac:dyDescent="0.2">
      <c r="A51" s="69">
        <v>46084</v>
      </c>
      <c r="B51" s="76">
        <v>872</v>
      </c>
      <c r="C51" s="76">
        <v>5730</v>
      </c>
      <c r="D51" s="76">
        <v>11711</v>
      </c>
      <c r="E51" s="76">
        <v>0</v>
      </c>
      <c r="F51" s="76">
        <v>183</v>
      </c>
      <c r="G51" s="76">
        <v>18496</v>
      </c>
      <c r="H51" s="76"/>
      <c r="I51" s="76">
        <v>0</v>
      </c>
      <c r="J51" s="76">
        <v>288</v>
      </c>
      <c r="K51" s="76">
        <v>0</v>
      </c>
      <c r="L51" s="76">
        <v>325</v>
      </c>
      <c r="M51" s="76">
        <v>613</v>
      </c>
      <c r="N51" s="76">
        <v>414</v>
      </c>
      <c r="O51" s="76">
        <v>199</v>
      </c>
      <c r="P51" s="35"/>
      <c r="Q51" s="99" t="s">
        <v>106</v>
      </c>
      <c r="R51" s="99" t="s">
        <v>106</v>
      </c>
      <c r="S51" s="99" t="s">
        <v>106</v>
      </c>
      <c r="T51" s="99" t="s">
        <v>106</v>
      </c>
      <c r="U51" s="99" t="s">
        <v>106</v>
      </c>
      <c r="V51" s="99" t="s">
        <v>106</v>
      </c>
      <c r="W51" s="99"/>
      <c r="X51" s="99" t="s">
        <v>106</v>
      </c>
      <c r="Y51" s="99" t="s">
        <v>106</v>
      </c>
      <c r="Z51" s="99" t="s">
        <v>106</v>
      </c>
      <c r="AA51" s="99" t="s">
        <v>106</v>
      </c>
      <c r="AB51" s="99" t="s">
        <v>106</v>
      </c>
      <c r="AC51" s="99" t="s">
        <v>106</v>
      </c>
      <c r="AD51" s="99" t="s">
        <v>106</v>
      </c>
      <c r="AE51" s="99"/>
      <c r="AF51" s="99">
        <f t="shared" ref="AF51:AF68" si="184">IFERROR(B51/B50-1, "n/a")</f>
        <v>0.24749642346208867</v>
      </c>
      <c r="AG51" s="99">
        <f t="shared" ref="AG51:AG68" si="185">IFERROR(C51/C50-1, "n/a")</f>
        <v>3.9927404718693271E-2</v>
      </c>
      <c r="AH51" s="99">
        <f t="shared" ref="AH51:AH68" si="186">IFERROR(D51/D50-1, "n/a")</f>
        <v>0.20769310095905946</v>
      </c>
      <c r="AI51" s="99">
        <f t="shared" ref="AI51:AI68" si="187">IFERROR(E51/E50-1, "n/a")</f>
        <v>-1</v>
      </c>
      <c r="AJ51" s="99">
        <f t="shared" ref="AJ51:AJ68" si="188">IFERROR(F51/F50-1, "n/a")</f>
        <v>0.36567164179104483</v>
      </c>
      <c r="AK51" s="99">
        <f t="shared" ref="AK51:AK66" si="189">IFERROR(G51/G50-1, "n/a")</f>
        <v>0.15268602767044737</v>
      </c>
      <c r="AL51" s="99"/>
      <c r="AM51" s="99" t="str">
        <f>IFERROR(I51/I50-1, "n/a")</f>
        <v>n/a</v>
      </c>
      <c r="AN51" s="99">
        <f t="shared" ref="AN51:AS66" si="190">IFERROR(J51/J50-1, "n/a")</f>
        <v>0.54010695187165769</v>
      </c>
      <c r="AO51" s="99" t="str">
        <f t="shared" si="190"/>
        <v>n/a</v>
      </c>
      <c r="AP51" s="99">
        <f t="shared" si="190"/>
        <v>0.27450980392156854</v>
      </c>
      <c r="AQ51" s="99">
        <f t="shared" si="190"/>
        <v>0.3868778280542986</v>
      </c>
      <c r="AR51" s="99">
        <f t="shared" si="190"/>
        <v>0.70370370370370372</v>
      </c>
      <c r="AS51" s="99">
        <f t="shared" si="190"/>
        <v>0</v>
      </c>
    </row>
    <row r="52" spans="1:45" x14ac:dyDescent="0.2">
      <c r="A52" s="69">
        <v>46085</v>
      </c>
      <c r="B52" s="76">
        <v>872</v>
      </c>
      <c r="C52" s="76">
        <v>5671</v>
      </c>
      <c r="D52" s="76">
        <v>9899</v>
      </c>
      <c r="E52" s="76">
        <v>0</v>
      </c>
      <c r="F52" s="76">
        <v>131</v>
      </c>
      <c r="G52" s="76">
        <v>16573</v>
      </c>
      <c r="H52" s="76"/>
      <c r="I52" s="76">
        <v>27</v>
      </c>
      <c r="J52" s="76">
        <v>263</v>
      </c>
      <c r="K52" s="76">
        <v>8</v>
      </c>
      <c r="L52" s="76">
        <v>507</v>
      </c>
      <c r="M52" s="76">
        <v>805</v>
      </c>
      <c r="N52" s="76">
        <v>381</v>
      </c>
      <c r="O52" s="76">
        <v>424</v>
      </c>
      <c r="P52" s="35"/>
      <c r="Q52" s="99" t="s">
        <v>106</v>
      </c>
      <c r="R52" s="99" t="s">
        <v>106</v>
      </c>
      <c r="S52" s="99" t="s">
        <v>106</v>
      </c>
      <c r="T52" s="99" t="s">
        <v>106</v>
      </c>
      <c r="U52" s="99" t="s">
        <v>106</v>
      </c>
      <c r="V52" s="99" t="s">
        <v>106</v>
      </c>
      <c r="W52" s="99"/>
      <c r="X52" s="99" t="s">
        <v>106</v>
      </c>
      <c r="Y52" s="99" t="s">
        <v>106</v>
      </c>
      <c r="Z52" s="99" t="s">
        <v>106</v>
      </c>
      <c r="AA52" s="99" t="s">
        <v>106</v>
      </c>
      <c r="AB52" s="99" t="s">
        <v>106</v>
      </c>
      <c r="AC52" s="99" t="s">
        <v>106</v>
      </c>
      <c r="AD52" s="99" t="s">
        <v>106</v>
      </c>
      <c r="AE52" s="99"/>
      <c r="AF52" s="99">
        <f t="shared" si="184"/>
        <v>0</v>
      </c>
      <c r="AG52" s="99">
        <f t="shared" si="185"/>
        <v>-1.0296684118673682E-2</v>
      </c>
      <c r="AH52" s="99">
        <f t="shared" si="186"/>
        <v>-0.15472632567671418</v>
      </c>
      <c r="AI52" s="99" t="str">
        <f t="shared" si="187"/>
        <v>n/a</v>
      </c>
      <c r="AJ52" s="99">
        <f t="shared" si="188"/>
        <v>-0.28415300546448086</v>
      </c>
      <c r="AK52" s="99">
        <f t="shared" si="189"/>
        <v>-0.10396842560553632</v>
      </c>
      <c r="AL52" s="99"/>
      <c r="AM52" s="99" t="str">
        <f t="shared" ref="AM52:AM68" si="191">IFERROR(I52/I51-1, "n/a")</f>
        <v>n/a</v>
      </c>
      <c r="AN52" s="99">
        <f t="shared" si="190"/>
        <v>-8.680555555555558E-2</v>
      </c>
      <c r="AO52" s="99" t="str">
        <f t="shared" si="190"/>
        <v>n/a</v>
      </c>
      <c r="AP52" s="99">
        <f t="shared" si="190"/>
        <v>0.56000000000000005</v>
      </c>
      <c r="AQ52" s="99">
        <f t="shared" si="190"/>
        <v>0.31321370309951058</v>
      </c>
      <c r="AR52" s="99">
        <f t="shared" si="190"/>
        <v>-7.9710144927536253E-2</v>
      </c>
      <c r="AS52" s="99">
        <f t="shared" si="190"/>
        <v>1.1306532663316582</v>
      </c>
    </row>
    <row r="53" spans="1:45" x14ac:dyDescent="0.2">
      <c r="A53" s="69">
        <v>46086</v>
      </c>
      <c r="B53" s="76">
        <v>796</v>
      </c>
      <c r="C53" s="76">
        <v>3935</v>
      </c>
      <c r="D53" s="76">
        <v>12073</v>
      </c>
      <c r="E53" s="76">
        <v>0</v>
      </c>
      <c r="F53" s="76">
        <v>150</v>
      </c>
      <c r="G53" s="76">
        <v>16954</v>
      </c>
      <c r="H53" s="76"/>
      <c r="I53" s="76">
        <v>6</v>
      </c>
      <c r="J53" s="76">
        <v>283</v>
      </c>
      <c r="K53" s="76">
        <v>9</v>
      </c>
      <c r="L53" s="76">
        <v>376</v>
      </c>
      <c r="M53" s="76">
        <v>674</v>
      </c>
      <c r="N53" s="76">
        <v>336</v>
      </c>
      <c r="O53" s="76">
        <v>338</v>
      </c>
      <c r="P53" s="35"/>
      <c r="Q53" s="99" t="s">
        <v>106</v>
      </c>
      <c r="R53" s="99" t="s">
        <v>106</v>
      </c>
      <c r="S53" s="99" t="s">
        <v>106</v>
      </c>
      <c r="T53" s="99" t="s">
        <v>106</v>
      </c>
      <c r="U53" s="99" t="s">
        <v>106</v>
      </c>
      <c r="V53" s="99" t="s">
        <v>106</v>
      </c>
      <c r="W53" s="99"/>
      <c r="X53" s="99" t="s">
        <v>106</v>
      </c>
      <c r="Y53" s="99" t="s">
        <v>106</v>
      </c>
      <c r="Z53" s="99" t="s">
        <v>106</v>
      </c>
      <c r="AA53" s="99" t="s">
        <v>106</v>
      </c>
      <c r="AB53" s="99" t="s">
        <v>106</v>
      </c>
      <c r="AC53" s="99" t="s">
        <v>106</v>
      </c>
      <c r="AD53" s="99" t="s">
        <v>106</v>
      </c>
      <c r="AE53" s="99"/>
      <c r="AF53" s="99">
        <f t="shared" si="184"/>
        <v>-8.7155963302752326E-2</v>
      </c>
      <c r="AG53" s="99">
        <f t="shared" si="185"/>
        <v>-0.30611885029095398</v>
      </c>
      <c r="AH53" s="99">
        <f t="shared" si="186"/>
        <v>0.21961814324679252</v>
      </c>
      <c r="AI53" s="99" t="str">
        <f t="shared" si="187"/>
        <v>n/a</v>
      </c>
      <c r="AJ53" s="99">
        <f t="shared" si="188"/>
        <v>0.14503816793893121</v>
      </c>
      <c r="AK53" s="99">
        <f t="shared" si="189"/>
        <v>2.2989199300066376E-2</v>
      </c>
      <c r="AL53" s="99"/>
      <c r="AM53" s="99">
        <f t="shared" si="191"/>
        <v>-0.77777777777777779</v>
      </c>
      <c r="AN53" s="99">
        <f t="shared" si="190"/>
        <v>7.6045627376425839E-2</v>
      </c>
      <c r="AO53" s="99">
        <f t="shared" si="190"/>
        <v>0.125</v>
      </c>
      <c r="AP53" s="99">
        <f t="shared" si="190"/>
        <v>-0.2583826429980276</v>
      </c>
      <c r="AQ53" s="99">
        <f t="shared" si="190"/>
        <v>-0.16273291925465838</v>
      </c>
      <c r="AR53" s="99">
        <f t="shared" si="190"/>
        <v>-0.11811023622047245</v>
      </c>
      <c r="AS53" s="99">
        <f t="shared" si="190"/>
        <v>-0.20283018867924529</v>
      </c>
    </row>
    <row r="54" spans="1:45" x14ac:dyDescent="0.2">
      <c r="A54" s="69">
        <v>46087</v>
      </c>
      <c r="B54" s="76">
        <v>625</v>
      </c>
      <c r="C54" s="76">
        <v>5641</v>
      </c>
      <c r="D54" s="76">
        <v>12716</v>
      </c>
      <c r="E54" s="76">
        <v>0</v>
      </c>
      <c r="F54" s="76">
        <v>80</v>
      </c>
      <c r="G54" s="76">
        <v>19062</v>
      </c>
      <c r="H54" s="76"/>
      <c r="I54" s="76">
        <v>15</v>
      </c>
      <c r="J54" s="76">
        <v>149</v>
      </c>
      <c r="K54" s="76">
        <v>0</v>
      </c>
      <c r="L54" s="76">
        <v>183</v>
      </c>
      <c r="M54" s="76">
        <v>347</v>
      </c>
      <c r="N54" s="76">
        <v>184</v>
      </c>
      <c r="O54" s="76">
        <v>163</v>
      </c>
      <c r="P54" s="35"/>
      <c r="Q54" s="99" t="s">
        <v>106</v>
      </c>
      <c r="R54" s="99" t="s">
        <v>106</v>
      </c>
      <c r="S54" s="99" t="s">
        <v>106</v>
      </c>
      <c r="T54" s="99" t="s">
        <v>106</v>
      </c>
      <c r="U54" s="99" t="s">
        <v>106</v>
      </c>
      <c r="V54" s="99" t="s">
        <v>106</v>
      </c>
      <c r="W54" s="99"/>
      <c r="X54" s="99" t="s">
        <v>106</v>
      </c>
      <c r="Y54" s="99" t="s">
        <v>106</v>
      </c>
      <c r="Z54" s="99" t="s">
        <v>106</v>
      </c>
      <c r="AA54" s="99" t="s">
        <v>106</v>
      </c>
      <c r="AB54" s="99" t="s">
        <v>106</v>
      </c>
      <c r="AC54" s="99" t="s">
        <v>106</v>
      </c>
      <c r="AD54" s="99" t="s">
        <v>106</v>
      </c>
      <c r="AE54" s="99"/>
      <c r="AF54" s="99">
        <f t="shared" si="184"/>
        <v>-0.21482412060301503</v>
      </c>
      <c r="AG54" s="99">
        <f t="shared" si="185"/>
        <v>0.4335451080050825</v>
      </c>
      <c r="AH54" s="99">
        <f t="shared" si="186"/>
        <v>5.325933902095592E-2</v>
      </c>
      <c r="AI54" s="99" t="str">
        <f t="shared" si="187"/>
        <v>n/a</v>
      </c>
      <c r="AJ54" s="99">
        <f t="shared" si="188"/>
        <v>-0.46666666666666667</v>
      </c>
      <c r="AK54" s="99">
        <f t="shared" si="189"/>
        <v>0.1243364397782234</v>
      </c>
      <c r="AL54" s="99"/>
      <c r="AM54" s="99">
        <f t="shared" si="191"/>
        <v>1.5</v>
      </c>
      <c r="AN54" s="99">
        <f t="shared" si="190"/>
        <v>-0.47349823321554774</v>
      </c>
      <c r="AO54" s="99">
        <f t="shared" si="190"/>
        <v>-1</v>
      </c>
      <c r="AP54" s="99">
        <f t="shared" si="190"/>
        <v>-0.51329787234042556</v>
      </c>
      <c r="AQ54" s="99">
        <f t="shared" si="190"/>
        <v>-0.48516320474777452</v>
      </c>
      <c r="AR54" s="99">
        <f t="shared" si="190"/>
        <v>-0.45238095238095233</v>
      </c>
      <c r="AS54" s="99">
        <f t="shared" si="190"/>
        <v>-0.51775147928994081</v>
      </c>
    </row>
    <row r="55" spans="1:45" x14ac:dyDescent="0.2">
      <c r="A55" s="69">
        <v>46090</v>
      </c>
      <c r="B55" s="76">
        <v>766</v>
      </c>
      <c r="C55" s="76">
        <v>5030</v>
      </c>
      <c r="D55" s="76">
        <v>13860</v>
      </c>
      <c r="E55" s="76">
        <v>0</v>
      </c>
      <c r="F55" s="76">
        <v>140</v>
      </c>
      <c r="G55" s="76">
        <v>19796</v>
      </c>
      <c r="H55" s="76"/>
      <c r="I55" s="76">
        <v>0</v>
      </c>
      <c r="J55" s="76">
        <v>213</v>
      </c>
      <c r="K55" s="76">
        <v>0</v>
      </c>
      <c r="L55" s="76">
        <v>251</v>
      </c>
      <c r="M55" s="76">
        <v>464</v>
      </c>
      <c r="N55" s="76">
        <v>243</v>
      </c>
      <c r="O55" s="76">
        <v>221</v>
      </c>
      <c r="P55" s="35"/>
      <c r="Q55" s="99" t="s">
        <v>106</v>
      </c>
      <c r="R55" s="99" t="s">
        <v>106</v>
      </c>
      <c r="S55" s="99" t="s">
        <v>106</v>
      </c>
      <c r="T55" s="99" t="s">
        <v>106</v>
      </c>
      <c r="U55" s="99" t="s">
        <v>106</v>
      </c>
      <c r="V55" s="99" t="s">
        <v>106</v>
      </c>
      <c r="W55" s="99"/>
      <c r="X55" s="99" t="s">
        <v>106</v>
      </c>
      <c r="Y55" s="99" t="s">
        <v>106</v>
      </c>
      <c r="Z55" s="99" t="s">
        <v>106</v>
      </c>
      <c r="AA55" s="99" t="s">
        <v>106</v>
      </c>
      <c r="AB55" s="99" t="s">
        <v>106</v>
      </c>
      <c r="AC55" s="99" t="s">
        <v>106</v>
      </c>
      <c r="AD55" s="99" t="s">
        <v>106</v>
      </c>
      <c r="AE55" s="99"/>
      <c r="AF55" s="99">
        <f t="shared" si="184"/>
        <v>0.22560000000000002</v>
      </c>
      <c r="AG55" s="99">
        <f t="shared" si="185"/>
        <v>-0.10831412870058499</v>
      </c>
      <c r="AH55" s="99">
        <f t="shared" si="186"/>
        <v>8.9965397923875479E-2</v>
      </c>
      <c r="AI55" s="99" t="str">
        <f t="shared" si="187"/>
        <v>n/a</v>
      </c>
      <c r="AJ55" s="99">
        <f t="shared" si="188"/>
        <v>0.75</v>
      </c>
      <c r="AK55" s="99">
        <f t="shared" si="189"/>
        <v>3.8505928024341607E-2</v>
      </c>
      <c r="AL55" s="99"/>
      <c r="AM55" s="99">
        <f t="shared" si="191"/>
        <v>-1</v>
      </c>
      <c r="AN55" s="99">
        <f t="shared" si="190"/>
        <v>0.42953020134228193</v>
      </c>
      <c r="AO55" s="99" t="str">
        <f t="shared" si="190"/>
        <v>n/a</v>
      </c>
      <c r="AP55" s="99">
        <f t="shared" si="190"/>
        <v>0.37158469945355188</v>
      </c>
      <c r="AQ55" s="99">
        <f t="shared" si="190"/>
        <v>0.33717579250720453</v>
      </c>
      <c r="AR55" s="99">
        <f t="shared" si="190"/>
        <v>0.32065217391304346</v>
      </c>
      <c r="AS55" s="99">
        <f t="shared" si="190"/>
        <v>0.35582822085889565</v>
      </c>
    </row>
    <row r="56" spans="1:45" x14ac:dyDescent="0.2">
      <c r="A56" s="69">
        <v>46091</v>
      </c>
      <c r="B56" s="76">
        <v>800</v>
      </c>
      <c r="C56" s="76">
        <v>5784</v>
      </c>
      <c r="D56" s="76">
        <v>12053</v>
      </c>
      <c r="E56" s="76">
        <v>9</v>
      </c>
      <c r="F56" s="76">
        <v>110</v>
      </c>
      <c r="G56" s="76">
        <v>18756</v>
      </c>
      <c r="H56" s="76"/>
      <c r="I56" s="76">
        <v>0</v>
      </c>
      <c r="J56" s="76">
        <v>245</v>
      </c>
      <c r="K56" s="76">
        <v>0</v>
      </c>
      <c r="L56" s="76">
        <v>403</v>
      </c>
      <c r="M56" s="76">
        <v>648</v>
      </c>
      <c r="N56" s="76">
        <v>402</v>
      </c>
      <c r="O56" s="76">
        <v>246</v>
      </c>
      <c r="P56" s="35"/>
      <c r="Q56" s="99" t="s">
        <v>106</v>
      </c>
      <c r="R56" s="99" t="s">
        <v>106</v>
      </c>
      <c r="S56" s="99" t="s">
        <v>106</v>
      </c>
      <c r="T56" s="99" t="s">
        <v>106</v>
      </c>
      <c r="U56" s="99" t="s">
        <v>106</v>
      </c>
      <c r="V56" s="99" t="s">
        <v>106</v>
      </c>
      <c r="W56" s="99"/>
      <c r="X56" s="99" t="s">
        <v>106</v>
      </c>
      <c r="Y56" s="99" t="s">
        <v>106</v>
      </c>
      <c r="Z56" s="99" t="s">
        <v>106</v>
      </c>
      <c r="AA56" s="99" t="s">
        <v>106</v>
      </c>
      <c r="AB56" s="99" t="s">
        <v>106</v>
      </c>
      <c r="AC56" s="99" t="s">
        <v>106</v>
      </c>
      <c r="AD56" s="99" t="s">
        <v>106</v>
      </c>
      <c r="AE56" s="99"/>
      <c r="AF56" s="99">
        <f t="shared" si="184"/>
        <v>4.4386422976501416E-2</v>
      </c>
      <c r="AG56" s="99">
        <f t="shared" si="185"/>
        <v>0.14990059642147124</v>
      </c>
      <c r="AH56" s="99">
        <f t="shared" si="186"/>
        <v>-0.13037518037518037</v>
      </c>
      <c r="AI56" s="99" t="str">
        <f t="shared" si="187"/>
        <v>n/a</v>
      </c>
      <c r="AJ56" s="99">
        <f t="shared" si="188"/>
        <v>-0.2142857142857143</v>
      </c>
      <c r="AK56" s="99">
        <f t="shared" si="189"/>
        <v>-5.2535865831481066E-2</v>
      </c>
      <c r="AL56" s="99"/>
      <c r="AM56" s="99" t="str">
        <f t="shared" si="191"/>
        <v>n/a</v>
      </c>
      <c r="AN56" s="99">
        <f t="shared" si="190"/>
        <v>0.15023474178403751</v>
      </c>
      <c r="AO56" s="99" t="str">
        <f t="shared" si="190"/>
        <v>n/a</v>
      </c>
      <c r="AP56" s="99">
        <f t="shared" si="190"/>
        <v>0.60557768924302779</v>
      </c>
      <c r="AQ56" s="99">
        <f t="shared" si="190"/>
        <v>0.39655172413793105</v>
      </c>
      <c r="AR56" s="99">
        <f t="shared" si="190"/>
        <v>0.65432098765432101</v>
      </c>
      <c r="AS56" s="99">
        <f t="shared" si="190"/>
        <v>0.1131221719457014</v>
      </c>
    </row>
    <row r="57" spans="1:45" x14ac:dyDescent="0.2">
      <c r="A57" s="69">
        <v>46092</v>
      </c>
      <c r="B57" s="76">
        <v>882</v>
      </c>
      <c r="C57" s="76">
        <v>6688</v>
      </c>
      <c r="D57" s="76">
        <v>11631</v>
      </c>
      <c r="E57" s="76">
        <v>0</v>
      </c>
      <c r="F57" s="76">
        <v>157</v>
      </c>
      <c r="G57" s="76">
        <v>19358</v>
      </c>
      <c r="H57" s="76"/>
      <c r="I57" s="76">
        <v>0</v>
      </c>
      <c r="J57" s="76">
        <v>322</v>
      </c>
      <c r="K57" s="76">
        <v>23</v>
      </c>
      <c r="L57" s="76">
        <v>356</v>
      </c>
      <c r="M57" s="76">
        <v>701</v>
      </c>
      <c r="N57" s="76">
        <v>438</v>
      </c>
      <c r="O57" s="76">
        <v>263</v>
      </c>
      <c r="P57" s="35"/>
      <c r="Q57" s="99" t="s">
        <v>106</v>
      </c>
      <c r="R57" s="99" t="s">
        <v>106</v>
      </c>
      <c r="S57" s="99" t="s">
        <v>106</v>
      </c>
      <c r="T57" s="99" t="s">
        <v>106</v>
      </c>
      <c r="U57" s="99" t="s">
        <v>106</v>
      </c>
      <c r="V57" s="99" t="s">
        <v>106</v>
      </c>
      <c r="W57" s="99"/>
      <c r="X57" s="99" t="s">
        <v>106</v>
      </c>
      <c r="Y57" s="99" t="s">
        <v>106</v>
      </c>
      <c r="Z57" s="99" t="s">
        <v>106</v>
      </c>
      <c r="AA57" s="99" t="s">
        <v>106</v>
      </c>
      <c r="AB57" s="99" t="s">
        <v>106</v>
      </c>
      <c r="AC57" s="99" t="s">
        <v>106</v>
      </c>
      <c r="AD57" s="99" t="s">
        <v>106</v>
      </c>
      <c r="AE57" s="99"/>
      <c r="AF57" s="99">
        <f t="shared" si="184"/>
        <v>0.10250000000000004</v>
      </c>
      <c r="AG57" s="99">
        <f t="shared" si="185"/>
        <v>0.15629322268326429</v>
      </c>
      <c r="AH57" s="99">
        <f t="shared" si="186"/>
        <v>-3.501203019995025E-2</v>
      </c>
      <c r="AI57" s="99">
        <f t="shared" si="187"/>
        <v>-1</v>
      </c>
      <c r="AJ57" s="99">
        <f t="shared" si="188"/>
        <v>0.42727272727272725</v>
      </c>
      <c r="AK57" s="99">
        <f t="shared" si="189"/>
        <v>3.2096395820004231E-2</v>
      </c>
      <c r="AL57" s="99"/>
      <c r="AM57" s="99" t="str">
        <f t="shared" si="191"/>
        <v>n/a</v>
      </c>
      <c r="AN57" s="99">
        <f t="shared" si="190"/>
        <v>0.31428571428571428</v>
      </c>
      <c r="AO57" s="99" t="str">
        <f t="shared" si="190"/>
        <v>n/a</v>
      </c>
      <c r="AP57" s="99">
        <f t="shared" si="190"/>
        <v>-0.11662531017369726</v>
      </c>
      <c r="AQ57" s="99">
        <f t="shared" si="190"/>
        <v>8.1790123456790154E-2</v>
      </c>
      <c r="AR57" s="99">
        <f t="shared" si="190"/>
        <v>8.9552238805970186E-2</v>
      </c>
      <c r="AS57" s="99">
        <f t="shared" si="190"/>
        <v>6.9105691056910556E-2</v>
      </c>
    </row>
    <row r="58" spans="1:45" x14ac:dyDescent="0.2">
      <c r="A58" s="69">
        <v>46093</v>
      </c>
      <c r="B58" s="76">
        <v>821</v>
      </c>
      <c r="C58" s="76">
        <v>5339</v>
      </c>
      <c r="D58" s="76">
        <v>11711</v>
      </c>
      <c r="E58" s="76">
        <v>12</v>
      </c>
      <c r="F58" s="76">
        <v>153</v>
      </c>
      <c r="G58" s="76">
        <v>18036</v>
      </c>
      <c r="H58" s="76"/>
      <c r="I58" s="76">
        <v>0</v>
      </c>
      <c r="J58" s="76">
        <v>245</v>
      </c>
      <c r="K58" s="76">
        <v>0</v>
      </c>
      <c r="L58" s="76">
        <v>355</v>
      </c>
      <c r="M58" s="76">
        <v>600</v>
      </c>
      <c r="N58" s="76">
        <v>305</v>
      </c>
      <c r="O58" s="76">
        <v>295</v>
      </c>
      <c r="P58" s="35"/>
      <c r="Q58" s="99" t="s">
        <v>106</v>
      </c>
      <c r="R58" s="99" t="s">
        <v>106</v>
      </c>
      <c r="S58" s="99" t="s">
        <v>106</v>
      </c>
      <c r="T58" s="99" t="s">
        <v>106</v>
      </c>
      <c r="U58" s="99" t="s">
        <v>106</v>
      </c>
      <c r="V58" s="99" t="s">
        <v>106</v>
      </c>
      <c r="W58" s="99"/>
      <c r="X58" s="99" t="s">
        <v>106</v>
      </c>
      <c r="Y58" s="99" t="s">
        <v>106</v>
      </c>
      <c r="Z58" s="99" t="s">
        <v>106</v>
      </c>
      <c r="AA58" s="99" t="s">
        <v>106</v>
      </c>
      <c r="AB58" s="99" t="s">
        <v>106</v>
      </c>
      <c r="AC58" s="99" t="s">
        <v>106</v>
      </c>
      <c r="AD58" s="99" t="s">
        <v>106</v>
      </c>
      <c r="AE58" s="99"/>
      <c r="AF58" s="99">
        <f t="shared" si="184"/>
        <v>-6.9160997732426344E-2</v>
      </c>
      <c r="AG58" s="99">
        <f t="shared" si="185"/>
        <v>-0.20170454545454541</v>
      </c>
      <c r="AH58" s="99">
        <f t="shared" si="186"/>
        <v>6.8781704066718241E-3</v>
      </c>
      <c r="AI58" s="99" t="str">
        <f t="shared" si="187"/>
        <v>n/a</v>
      </c>
      <c r="AJ58" s="99">
        <f t="shared" si="188"/>
        <v>-2.5477707006369421E-2</v>
      </c>
      <c r="AK58" s="99">
        <f t="shared" si="189"/>
        <v>-6.8292178944105775E-2</v>
      </c>
      <c r="AL58" s="99"/>
      <c r="AM58" s="99" t="str">
        <f t="shared" si="191"/>
        <v>n/a</v>
      </c>
      <c r="AN58" s="99">
        <f t="shared" si="190"/>
        <v>-0.23913043478260865</v>
      </c>
      <c r="AO58" s="99">
        <f t="shared" si="190"/>
        <v>-1</v>
      </c>
      <c r="AP58" s="99">
        <f t="shared" si="190"/>
        <v>-2.8089887640448952E-3</v>
      </c>
      <c r="AQ58" s="99">
        <f t="shared" si="190"/>
        <v>-0.14407988587731813</v>
      </c>
      <c r="AR58" s="99">
        <f t="shared" si="190"/>
        <v>-0.30365296803652964</v>
      </c>
      <c r="AS58" s="99">
        <f t="shared" si="190"/>
        <v>0.1216730038022813</v>
      </c>
    </row>
    <row r="59" spans="1:45" x14ac:dyDescent="0.2">
      <c r="A59" s="69">
        <v>46094</v>
      </c>
      <c r="B59" s="76">
        <v>815</v>
      </c>
      <c r="C59" s="76">
        <v>4851</v>
      </c>
      <c r="D59" s="76">
        <v>10097</v>
      </c>
      <c r="E59" s="76">
        <v>11</v>
      </c>
      <c r="F59" s="76">
        <v>180</v>
      </c>
      <c r="G59" s="76">
        <v>15954</v>
      </c>
      <c r="H59" s="76"/>
      <c r="I59" s="76">
        <v>0</v>
      </c>
      <c r="J59" s="76">
        <v>252</v>
      </c>
      <c r="K59" s="76">
        <v>0</v>
      </c>
      <c r="L59" s="76">
        <v>676</v>
      </c>
      <c r="M59" s="76">
        <v>928</v>
      </c>
      <c r="N59" s="76">
        <v>619</v>
      </c>
      <c r="O59" s="76">
        <v>309</v>
      </c>
      <c r="P59" s="35"/>
      <c r="Q59" s="99" t="s">
        <v>106</v>
      </c>
      <c r="R59" s="99" t="s">
        <v>106</v>
      </c>
      <c r="S59" s="99" t="s">
        <v>106</v>
      </c>
      <c r="T59" s="99" t="s">
        <v>106</v>
      </c>
      <c r="U59" s="99" t="s">
        <v>106</v>
      </c>
      <c r="V59" s="99" t="s">
        <v>106</v>
      </c>
      <c r="W59" s="99"/>
      <c r="X59" s="99" t="s">
        <v>106</v>
      </c>
      <c r="Y59" s="99" t="s">
        <v>106</v>
      </c>
      <c r="Z59" s="99" t="s">
        <v>106</v>
      </c>
      <c r="AA59" s="99" t="s">
        <v>106</v>
      </c>
      <c r="AB59" s="99" t="s">
        <v>106</v>
      </c>
      <c r="AC59" s="99" t="s">
        <v>106</v>
      </c>
      <c r="AD59" s="99" t="s">
        <v>106</v>
      </c>
      <c r="AE59" s="99"/>
      <c r="AF59" s="99">
        <f t="shared" si="184"/>
        <v>-7.3081607795371095E-3</v>
      </c>
      <c r="AG59" s="99">
        <f t="shared" si="185"/>
        <v>-9.1402884435287546E-2</v>
      </c>
      <c r="AH59" s="99">
        <f t="shared" si="186"/>
        <v>-0.13781914439415932</v>
      </c>
      <c r="AI59" s="99">
        <f t="shared" si="187"/>
        <v>-8.333333333333337E-2</v>
      </c>
      <c r="AJ59" s="99">
        <f t="shared" si="188"/>
        <v>0.17647058823529416</v>
      </c>
      <c r="AK59" s="99">
        <f t="shared" si="189"/>
        <v>-0.11543579507651369</v>
      </c>
      <c r="AL59" s="99"/>
      <c r="AM59" s="99" t="str">
        <f t="shared" si="191"/>
        <v>n/a</v>
      </c>
      <c r="AN59" s="99">
        <f t="shared" si="190"/>
        <v>2.857142857142847E-2</v>
      </c>
      <c r="AO59" s="99" t="str">
        <f t="shared" si="190"/>
        <v>n/a</v>
      </c>
      <c r="AP59" s="99">
        <f t="shared" si="190"/>
        <v>0.90422535211267596</v>
      </c>
      <c r="AQ59" s="99">
        <f t="shared" si="190"/>
        <v>0.54666666666666663</v>
      </c>
      <c r="AR59" s="99">
        <f t="shared" si="190"/>
        <v>1.0295081967213116</v>
      </c>
      <c r="AS59" s="99">
        <f t="shared" si="190"/>
        <v>4.7457627118643986E-2</v>
      </c>
    </row>
    <row r="60" spans="1:45" x14ac:dyDescent="0.2">
      <c r="A60" s="69">
        <v>46097</v>
      </c>
      <c r="B60" s="76">
        <v>555</v>
      </c>
      <c r="C60" s="76">
        <v>10584</v>
      </c>
      <c r="D60" s="76">
        <v>9712</v>
      </c>
      <c r="E60" s="76">
        <v>12</v>
      </c>
      <c r="F60" s="76">
        <v>150</v>
      </c>
      <c r="G60" s="76">
        <v>21013</v>
      </c>
      <c r="H60" s="76"/>
      <c r="I60" s="76">
        <v>0</v>
      </c>
      <c r="J60" s="76">
        <v>249</v>
      </c>
      <c r="K60" s="76">
        <v>0</v>
      </c>
      <c r="L60" s="76">
        <v>283</v>
      </c>
      <c r="M60" s="76">
        <v>532</v>
      </c>
      <c r="N60" s="76">
        <v>290</v>
      </c>
      <c r="O60" s="76">
        <v>242</v>
      </c>
      <c r="P60" s="35"/>
      <c r="Q60" s="99" t="s">
        <v>106</v>
      </c>
      <c r="R60" s="99" t="s">
        <v>106</v>
      </c>
      <c r="S60" s="99" t="s">
        <v>106</v>
      </c>
      <c r="T60" s="99" t="s">
        <v>106</v>
      </c>
      <c r="U60" s="99" t="s">
        <v>106</v>
      </c>
      <c r="V60" s="99" t="s">
        <v>106</v>
      </c>
      <c r="W60" s="99"/>
      <c r="X60" s="99" t="s">
        <v>106</v>
      </c>
      <c r="Y60" s="99" t="s">
        <v>106</v>
      </c>
      <c r="Z60" s="99" t="s">
        <v>106</v>
      </c>
      <c r="AA60" s="99" t="s">
        <v>106</v>
      </c>
      <c r="AB60" s="99" t="s">
        <v>106</v>
      </c>
      <c r="AC60" s="99" t="s">
        <v>106</v>
      </c>
      <c r="AD60" s="99" t="s">
        <v>106</v>
      </c>
      <c r="AE60" s="99"/>
      <c r="AF60" s="99">
        <f t="shared" si="184"/>
        <v>-0.31901840490797551</v>
      </c>
      <c r="AG60" s="99">
        <f t="shared" si="185"/>
        <v>1.1818181818181817</v>
      </c>
      <c r="AH60" s="99">
        <f t="shared" si="186"/>
        <v>-3.8130137664652897E-2</v>
      </c>
      <c r="AI60" s="99">
        <f t="shared" si="187"/>
        <v>9.0909090909090828E-2</v>
      </c>
      <c r="AJ60" s="99">
        <f t="shared" si="188"/>
        <v>-0.16666666666666663</v>
      </c>
      <c r="AK60" s="99">
        <f t="shared" si="189"/>
        <v>0.31709916008524508</v>
      </c>
      <c r="AL60" s="99"/>
      <c r="AM60" s="99" t="str">
        <f t="shared" si="191"/>
        <v>n/a</v>
      </c>
      <c r="AN60" s="99">
        <f t="shared" si="190"/>
        <v>-1.1904761904761862E-2</v>
      </c>
      <c r="AO60" s="99" t="str">
        <f t="shared" si="190"/>
        <v>n/a</v>
      </c>
      <c r="AP60" s="99">
        <f t="shared" si="190"/>
        <v>-0.58136094674556216</v>
      </c>
      <c r="AQ60" s="99">
        <f t="shared" si="190"/>
        <v>-0.42672413793103448</v>
      </c>
      <c r="AR60" s="99">
        <f t="shared" si="190"/>
        <v>-0.53150242326332797</v>
      </c>
      <c r="AS60" s="99">
        <f t="shared" si="190"/>
        <v>-0.21682847896440127</v>
      </c>
    </row>
    <row r="61" spans="1:45" x14ac:dyDescent="0.2">
      <c r="A61" s="69">
        <v>46098</v>
      </c>
      <c r="B61" s="76">
        <v>645</v>
      </c>
      <c r="C61" s="76">
        <v>9043</v>
      </c>
      <c r="D61" s="76">
        <v>8952</v>
      </c>
      <c r="E61" s="76">
        <v>0</v>
      </c>
      <c r="F61" s="76">
        <v>148</v>
      </c>
      <c r="G61" s="76">
        <v>18788</v>
      </c>
      <c r="H61" s="76"/>
      <c r="I61" s="76">
        <v>6</v>
      </c>
      <c r="J61" s="76">
        <v>346</v>
      </c>
      <c r="K61" s="76">
        <v>6</v>
      </c>
      <c r="L61" s="76">
        <v>321</v>
      </c>
      <c r="M61" s="76">
        <v>679</v>
      </c>
      <c r="N61" s="76">
        <v>434</v>
      </c>
      <c r="O61" s="76">
        <v>245</v>
      </c>
      <c r="P61" s="35"/>
      <c r="Q61" s="99" t="s">
        <v>106</v>
      </c>
      <c r="R61" s="99" t="s">
        <v>106</v>
      </c>
      <c r="S61" s="99" t="s">
        <v>106</v>
      </c>
      <c r="T61" s="99" t="s">
        <v>106</v>
      </c>
      <c r="U61" s="99" t="s">
        <v>106</v>
      </c>
      <c r="V61" s="99" t="s">
        <v>106</v>
      </c>
      <c r="W61" s="99"/>
      <c r="X61" s="99" t="s">
        <v>106</v>
      </c>
      <c r="Y61" s="99" t="s">
        <v>106</v>
      </c>
      <c r="Z61" s="99" t="s">
        <v>106</v>
      </c>
      <c r="AA61" s="99" t="s">
        <v>106</v>
      </c>
      <c r="AB61" s="99" t="s">
        <v>106</v>
      </c>
      <c r="AC61" s="99" t="s">
        <v>106</v>
      </c>
      <c r="AD61" s="99" t="s">
        <v>106</v>
      </c>
      <c r="AE61" s="99"/>
      <c r="AF61" s="99">
        <f t="shared" si="184"/>
        <v>0.16216216216216206</v>
      </c>
      <c r="AG61" s="99">
        <f t="shared" si="185"/>
        <v>-0.1455971277399849</v>
      </c>
      <c r="AH61" s="99">
        <f t="shared" si="186"/>
        <v>-7.8253706754530472E-2</v>
      </c>
      <c r="AI61" s="99">
        <f t="shared" si="187"/>
        <v>-1</v>
      </c>
      <c r="AJ61" s="99">
        <f t="shared" si="188"/>
        <v>-1.3333333333333308E-2</v>
      </c>
      <c r="AK61" s="99">
        <f t="shared" si="189"/>
        <v>-0.10588683196116688</v>
      </c>
      <c r="AL61" s="99"/>
      <c r="AM61" s="99" t="str">
        <f t="shared" si="191"/>
        <v>n/a</v>
      </c>
      <c r="AN61" s="99">
        <f t="shared" si="190"/>
        <v>0.38955823293172687</v>
      </c>
      <c r="AO61" s="99" t="str">
        <f t="shared" si="190"/>
        <v>n/a</v>
      </c>
      <c r="AP61" s="99">
        <f t="shared" si="190"/>
        <v>0.13427561837455837</v>
      </c>
      <c r="AQ61" s="99">
        <f t="shared" si="190"/>
        <v>0.27631578947368429</v>
      </c>
      <c r="AR61" s="99">
        <f t="shared" si="190"/>
        <v>0.49655172413793114</v>
      </c>
      <c r="AS61" s="99">
        <f t="shared" si="190"/>
        <v>1.2396694214876103E-2</v>
      </c>
    </row>
    <row r="62" spans="1:45" x14ac:dyDescent="0.2">
      <c r="A62" s="69">
        <v>46099</v>
      </c>
      <c r="B62" s="76">
        <v>763</v>
      </c>
      <c r="C62" s="76">
        <v>7581</v>
      </c>
      <c r="D62" s="76">
        <v>8351</v>
      </c>
      <c r="E62" s="76">
        <v>0</v>
      </c>
      <c r="F62" s="76">
        <v>106</v>
      </c>
      <c r="G62" s="76">
        <v>16801</v>
      </c>
      <c r="H62" s="76"/>
      <c r="I62" s="76">
        <v>0</v>
      </c>
      <c r="J62" s="76">
        <v>341</v>
      </c>
      <c r="K62" s="76">
        <v>6</v>
      </c>
      <c r="L62" s="76">
        <v>480</v>
      </c>
      <c r="M62" s="76">
        <v>827</v>
      </c>
      <c r="N62" s="76">
        <v>471</v>
      </c>
      <c r="O62" s="76">
        <v>356</v>
      </c>
      <c r="P62" s="35"/>
      <c r="Q62" s="99" t="s">
        <v>106</v>
      </c>
      <c r="R62" s="99" t="s">
        <v>106</v>
      </c>
      <c r="S62" s="99" t="s">
        <v>106</v>
      </c>
      <c r="T62" s="99" t="s">
        <v>106</v>
      </c>
      <c r="U62" s="99" t="s">
        <v>106</v>
      </c>
      <c r="V62" s="99" t="s">
        <v>106</v>
      </c>
      <c r="W62" s="99"/>
      <c r="X62" s="99" t="s">
        <v>106</v>
      </c>
      <c r="Y62" s="99" t="s">
        <v>106</v>
      </c>
      <c r="Z62" s="99" t="s">
        <v>106</v>
      </c>
      <c r="AA62" s="99" t="s">
        <v>106</v>
      </c>
      <c r="AB62" s="99" t="s">
        <v>106</v>
      </c>
      <c r="AC62" s="99" t="s">
        <v>106</v>
      </c>
      <c r="AD62" s="99" t="s">
        <v>106</v>
      </c>
      <c r="AE62" s="99"/>
      <c r="AF62" s="99">
        <f t="shared" si="184"/>
        <v>0.1829457364341085</v>
      </c>
      <c r="AG62" s="99">
        <f t="shared" si="185"/>
        <v>-0.16167201150060817</v>
      </c>
      <c r="AH62" s="99">
        <f t="shared" si="186"/>
        <v>-6.7135835567470936E-2</v>
      </c>
      <c r="AI62" s="99" t="str">
        <f t="shared" si="187"/>
        <v>n/a</v>
      </c>
      <c r="AJ62" s="99">
        <f t="shared" si="188"/>
        <v>-0.28378378378378377</v>
      </c>
      <c r="AK62" s="99">
        <f t="shared" si="189"/>
        <v>-0.10575899510325737</v>
      </c>
      <c r="AL62" s="99"/>
      <c r="AM62" s="99">
        <f t="shared" si="191"/>
        <v>-1</v>
      </c>
      <c r="AN62" s="99">
        <f t="shared" si="190"/>
        <v>-1.4450867052023142E-2</v>
      </c>
      <c r="AO62" s="99">
        <f t="shared" si="190"/>
        <v>0</v>
      </c>
      <c r="AP62" s="99">
        <f t="shared" si="190"/>
        <v>0.49532710280373826</v>
      </c>
      <c r="AQ62" s="99">
        <f t="shared" si="190"/>
        <v>0.21796759941089827</v>
      </c>
      <c r="AR62" s="99">
        <f t="shared" si="190"/>
        <v>8.5253456221198176E-2</v>
      </c>
      <c r="AS62" s="99">
        <f t="shared" si="190"/>
        <v>0.45306122448979602</v>
      </c>
    </row>
    <row r="63" spans="1:45" x14ac:dyDescent="0.2">
      <c r="A63" s="69">
        <v>46100</v>
      </c>
      <c r="B63" s="76">
        <v>632</v>
      </c>
      <c r="C63" s="76">
        <v>5087</v>
      </c>
      <c r="D63" s="76">
        <v>7830</v>
      </c>
      <c r="E63" s="76">
        <v>8</v>
      </c>
      <c r="F63" s="76">
        <v>169</v>
      </c>
      <c r="G63" s="76">
        <v>13726</v>
      </c>
      <c r="H63" s="76"/>
      <c r="I63" s="76">
        <v>9</v>
      </c>
      <c r="J63" s="76">
        <v>255</v>
      </c>
      <c r="K63" s="76">
        <v>6</v>
      </c>
      <c r="L63" s="76">
        <v>276</v>
      </c>
      <c r="M63" s="76">
        <v>546</v>
      </c>
      <c r="N63" s="76">
        <v>290</v>
      </c>
      <c r="O63" s="76">
        <v>256</v>
      </c>
      <c r="P63" s="35"/>
      <c r="Q63" s="99" t="s">
        <v>106</v>
      </c>
      <c r="R63" s="99" t="s">
        <v>106</v>
      </c>
      <c r="S63" s="99" t="s">
        <v>106</v>
      </c>
      <c r="T63" s="99" t="s">
        <v>106</v>
      </c>
      <c r="U63" s="99" t="s">
        <v>106</v>
      </c>
      <c r="V63" s="99" t="s">
        <v>106</v>
      </c>
      <c r="W63" s="99"/>
      <c r="X63" s="99" t="s">
        <v>106</v>
      </c>
      <c r="Y63" s="99" t="s">
        <v>106</v>
      </c>
      <c r="Z63" s="99" t="s">
        <v>106</v>
      </c>
      <c r="AA63" s="99" t="s">
        <v>106</v>
      </c>
      <c r="AB63" s="99" t="s">
        <v>106</v>
      </c>
      <c r="AC63" s="99" t="s">
        <v>106</v>
      </c>
      <c r="AD63" s="99" t="s">
        <v>106</v>
      </c>
      <c r="AE63" s="99"/>
      <c r="AF63" s="99">
        <f t="shared" si="184"/>
        <v>-0.17169069462647446</v>
      </c>
      <c r="AG63" s="99">
        <f t="shared" si="185"/>
        <v>-0.32898034560084422</v>
      </c>
      <c r="AH63" s="99">
        <f t="shared" si="186"/>
        <v>-6.238773799544961E-2</v>
      </c>
      <c r="AI63" s="99" t="str">
        <f t="shared" si="187"/>
        <v>n/a</v>
      </c>
      <c r="AJ63" s="99">
        <f t="shared" si="188"/>
        <v>0.59433962264150941</v>
      </c>
      <c r="AK63" s="99">
        <f t="shared" si="189"/>
        <v>-0.18302481995119335</v>
      </c>
      <c r="AL63" s="99"/>
      <c r="AM63" s="99" t="str">
        <f t="shared" si="191"/>
        <v>n/a</v>
      </c>
      <c r="AN63" s="99">
        <f t="shared" si="190"/>
        <v>-0.25219941348973607</v>
      </c>
      <c r="AO63" s="99">
        <f t="shared" si="190"/>
        <v>0</v>
      </c>
      <c r="AP63" s="99">
        <f t="shared" si="190"/>
        <v>-0.42500000000000004</v>
      </c>
      <c r="AQ63" s="99">
        <f t="shared" si="190"/>
        <v>-0.33978234582829503</v>
      </c>
      <c r="AR63" s="99">
        <f t="shared" si="190"/>
        <v>-0.38428874734607221</v>
      </c>
      <c r="AS63" s="99">
        <f t="shared" si="190"/>
        <v>-0.2808988764044944</v>
      </c>
    </row>
    <row r="64" spans="1:45" x14ac:dyDescent="0.2">
      <c r="A64" s="69">
        <v>46101</v>
      </c>
      <c r="B64" s="76">
        <v>697</v>
      </c>
      <c r="C64" s="76">
        <v>5279</v>
      </c>
      <c r="D64" s="76">
        <v>8656</v>
      </c>
      <c r="E64" s="76">
        <v>8</v>
      </c>
      <c r="F64" s="76">
        <v>93</v>
      </c>
      <c r="G64" s="76">
        <v>14733</v>
      </c>
      <c r="H64" s="76"/>
      <c r="I64" s="76">
        <v>0</v>
      </c>
      <c r="J64" s="76">
        <v>172</v>
      </c>
      <c r="K64" s="76">
        <v>6</v>
      </c>
      <c r="L64" s="76">
        <v>230</v>
      </c>
      <c r="M64" s="76">
        <v>408</v>
      </c>
      <c r="N64" s="76">
        <v>235</v>
      </c>
      <c r="O64" s="76">
        <v>173</v>
      </c>
      <c r="P64" s="35"/>
      <c r="Q64" s="99" t="s">
        <v>106</v>
      </c>
      <c r="R64" s="99" t="s">
        <v>106</v>
      </c>
      <c r="S64" s="99" t="s">
        <v>106</v>
      </c>
      <c r="T64" s="99" t="s">
        <v>106</v>
      </c>
      <c r="U64" s="99" t="s">
        <v>106</v>
      </c>
      <c r="V64" s="99" t="s">
        <v>106</v>
      </c>
      <c r="W64" s="99"/>
      <c r="X64" s="99" t="s">
        <v>106</v>
      </c>
      <c r="Y64" s="99" t="s">
        <v>106</v>
      </c>
      <c r="Z64" s="99" t="s">
        <v>106</v>
      </c>
      <c r="AA64" s="99" t="s">
        <v>106</v>
      </c>
      <c r="AB64" s="99" t="s">
        <v>106</v>
      </c>
      <c r="AC64" s="99" t="s">
        <v>106</v>
      </c>
      <c r="AD64" s="99" t="s">
        <v>106</v>
      </c>
      <c r="AE64" s="99"/>
      <c r="AF64" s="99">
        <f t="shared" si="184"/>
        <v>0.10284810126582289</v>
      </c>
      <c r="AG64" s="99">
        <f t="shared" si="185"/>
        <v>3.7743267151562732E-2</v>
      </c>
      <c r="AH64" s="99">
        <f t="shared" si="186"/>
        <v>0.10549169859514684</v>
      </c>
      <c r="AI64" s="99">
        <f t="shared" si="187"/>
        <v>0</v>
      </c>
      <c r="AJ64" s="99">
        <f t="shared" si="188"/>
        <v>-0.44970414201183428</v>
      </c>
      <c r="AK64" s="99">
        <f t="shared" si="189"/>
        <v>7.3364417893049705E-2</v>
      </c>
      <c r="AL64" s="99"/>
      <c r="AM64" s="99">
        <f t="shared" si="191"/>
        <v>-1</v>
      </c>
      <c r="AN64" s="99">
        <f t="shared" si="190"/>
        <v>-0.32549019607843133</v>
      </c>
      <c r="AO64" s="99">
        <f t="shared" si="190"/>
        <v>0</v>
      </c>
      <c r="AP64" s="99">
        <f t="shared" si="190"/>
        <v>-0.16666666666666663</v>
      </c>
      <c r="AQ64" s="99">
        <f t="shared" si="190"/>
        <v>-0.25274725274725274</v>
      </c>
      <c r="AR64" s="99">
        <f t="shared" si="190"/>
        <v>-0.18965517241379315</v>
      </c>
      <c r="AS64" s="99">
        <f t="shared" si="190"/>
        <v>-0.32421875</v>
      </c>
    </row>
    <row r="65" spans="1:45" x14ac:dyDescent="0.2">
      <c r="A65" s="69">
        <v>46104</v>
      </c>
      <c r="B65" s="76">
        <v>687</v>
      </c>
      <c r="C65" s="76">
        <v>6237</v>
      </c>
      <c r="D65" s="76">
        <v>8140</v>
      </c>
      <c r="E65" s="76">
        <v>0</v>
      </c>
      <c r="F65" s="76">
        <v>96</v>
      </c>
      <c r="G65" s="76">
        <v>15160</v>
      </c>
      <c r="H65" s="76"/>
      <c r="I65" s="76">
        <v>0</v>
      </c>
      <c r="J65" s="76">
        <v>234</v>
      </c>
      <c r="K65" s="76">
        <v>0</v>
      </c>
      <c r="L65" s="76">
        <v>319</v>
      </c>
      <c r="M65" s="76">
        <v>553</v>
      </c>
      <c r="N65" s="76">
        <v>302</v>
      </c>
      <c r="O65" s="76">
        <v>251</v>
      </c>
      <c r="P65" s="35"/>
      <c r="Q65" s="99" t="s">
        <v>106</v>
      </c>
      <c r="R65" s="99" t="s">
        <v>106</v>
      </c>
      <c r="S65" s="99" t="s">
        <v>106</v>
      </c>
      <c r="T65" s="99" t="s">
        <v>106</v>
      </c>
      <c r="U65" s="99" t="s">
        <v>106</v>
      </c>
      <c r="V65" s="99" t="s">
        <v>106</v>
      </c>
      <c r="W65" s="99"/>
      <c r="X65" s="99" t="s">
        <v>106</v>
      </c>
      <c r="Y65" s="99" t="s">
        <v>106</v>
      </c>
      <c r="Z65" s="99" t="s">
        <v>106</v>
      </c>
      <c r="AA65" s="99" t="s">
        <v>106</v>
      </c>
      <c r="AB65" s="99" t="s">
        <v>106</v>
      </c>
      <c r="AC65" s="99" t="s">
        <v>106</v>
      </c>
      <c r="AD65" s="99" t="s">
        <v>106</v>
      </c>
      <c r="AE65" s="99"/>
      <c r="AF65" s="99">
        <f t="shared" si="184"/>
        <v>-1.4347202295552419E-2</v>
      </c>
      <c r="AG65" s="99">
        <f t="shared" si="185"/>
        <v>0.1814737639704489</v>
      </c>
      <c r="AH65" s="99">
        <f t="shared" si="186"/>
        <v>-5.9611829944547168E-2</v>
      </c>
      <c r="AI65" s="99">
        <f t="shared" si="187"/>
        <v>-1</v>
      </c>
      <c r="AJ65" s="99">
        <f t="shared" si="188"/>
        <v>3.2258064516129004E-2</v>
      </c>
      <c r="AK65" s="99">
        <f t="shared" si="189"/>
        <v>2.8982556166429196E-2</v>
      </c>
      <c r="AL65" s="99"/>
      <c r="AM65" s="99" t="str">
        <f t="shared" si="191"/>
        <v>n/a</v>
      </c>
      <c r="AN65" s="99">
        <f t="shared" si="190"/>
        <v>0.36046511627906974</v>
      </c>
      <c r="AO65" s="99">
        <f t="shared" si="190"/>
        <v>-1</v>
      </c>
      <c r="AP65" s="99">
        <f t="shared" si="190"/>
        <v>0.38695652173913042</v>
      </c>
      <c r="AQ65" s="99">
        <f t="shared" si="190"/>
        <v>0.35539215686274517</v>
      </c>
      <c r="AR65" s="99">
        <f t="shared" si="190"/>
        <v>0.28510638297872348</v>
      </c>
      <c r="AS65" s="99">
        <f t="shared" si="190"/>
        <v>0.4508670520231215</v>
      </c>
    </row>
    <row r="66" spans="1:45" x14ac:dyDescent="0.2">
      <c r="A66" s="69">
        <v>46105</v>
      </c>
      <c r="B66" s="76">
        <v>1010</v>
      </c>
      <c r="C66" s="76">
        <v>5804</v>
      </c>
      <c r="D66" s="76">
        <v>9014</v>
      </c>
      <c r="E66" s="76">
        <v>17</v>
      </c>
      <c r="F66" s="76">
        <v>178</v>
      </c>
      <c r="G66" s="76">
        <v>16023</v>
      </c>
      <c r="H66" s="76"/>
      <c r="I66" s="76">
        <v>8</v>
      </c>
      <c r="J66" s="76">
        <v>395</v>
      </c>
      <c r="K66" s="76">
        <v>14</v>
      </c>
      <c r="L66" s="76">
        <v>453</v>
      </c>
      <c r="M66" s="76">
        <v>870</v>
      </c>
      <c r="N66" s="76">
        <v>522</v>
      </c>
      <c r="O66" s="76">
        <v>348</v>
      </c>
      <c r="P66" s="35"/>
      <c r="Q66" s="99" t="s">
        <v>106</v>
      </c>
      <c r="R66" s="99" t="s">
        <v>106</v>
      </c>
      <c r="S66" s="99" t="s">
        <v>106</v>
      </c>
      <c r="T66" s="99" t="s">
        <v>106</v>
      </c>
      <c r="U66" s="99" t="s">
        <v>106</v>
      </c>
      <c r="V66" s="99" t="s">
        <v>106</v>
      </c>
      <c r="W66" s="99"/>
      <c r="X66" s="99" t="s">
        <v>106</v>
      </c>
      <c r="Y66" s="99" t="s">
        <v>106</v>
      </c>
      <c r="Z66" s="99" t="s">
        <v>106</v>
      </c>
      <c r="AA66" s="99" t="s">
        <v>106</v>
      </c>
      <c r="AB66" s="99" t="s">
        <v>106</v>
      </c>
      <c r="AC66" s="99" t="s">
        <v>106</v>
      </c>
      <c r="AD66" s="99" t="s">
        <v>106</v>
      </c>
      <c r="AE66" s="99"/>
      <c r="AF66" s="99">
        <f t="shared" si="184"/>
        <v>0.470160116448326</v>
      </c>
      <c r="AG66" s="99">
        <f t="shared" si="185"/>
        <v>-6.9424402757736092E-2</v>
      </c>
      <c r="AH66" s="99">
        <f t="shared" si="186"/>
        <v>0.10737100737100747</v>
      </c>
      <c r="AI66" s="99" t="str">
        <f t="shared" si="187"/>
        <v>n/a</v>
      </c>
      <c r="AJ66" s="99">
        <f t="shared" si="188"/>
        <v>0.85416666666666674</v>
      </c>
      <c r="AK66" s="99">
        <f t="shared" si="189"/>
        <v>5.6926121372031568E-2</v>
      </c>
      <c r="AL66" s="99"/>
      <c r="AM66" s="99" t="str">
        <f t="shared" si="191"/>
        <v>n/a</v>
      </c>
      <c r="AN66" s="99">
        <f t="shared" si="190"/>
        <v>0.68803418803418803</v>
      </c>
      <c r="AO66" s="99" t="str">
        <f t="shared" si="190"/>
        <v>n/a</v>
      </c>
      <c r="AP66" s="99">
        <f t="shared" si="190"/>
        <v>0.42006269592476486</v>
      </c>
      <c r="AQ66" s="99">
        <f t="shared" si="190"/>
        <v>0.5732368896925859</v>
      </c>
      <c r="AR66" s="99">
        <f t="shared" si="190"/>
        <v>0.72847682119205293</v>
      </c>
      <c r="AS66" s="99">
        <f t="shared" si="190"/>
        <v>0.38645418326693237</v>
      </c>
    </row>
    <row r="67" spans="1:45" x14ac:dyDescent="0.2">
      <c r="A67" s="69">
        <v>46106</v>
      </c>
      <c r="B67" s="76">
        <v>1029</v>
      </c>
      <c r="C67" s="76">
        <v>4852</v>
      </c>
      <c r="D67" s="76">
        <v>8272</v>
      </c>
      <c r="E67" s="76">
        <v>20</v>
      </c>
      <c r="F67" s="76">
        <v>127</v>
      </c>
      <c r="G67" s="76">
        <v>14300</v>
      </c>
      <c r="H67" s="76"/>
      <c r="I67" s="76">
        <v>0</v>
      </c>
      <c r="J67" s="76">
        <v>341</v>
      </c>
      <c r="K67" s="76">
        <v>0</v>
      </c>
      <c r="L67" s="76">
        <v>470</v>
      </c>
      <c r="M67" s="76">
        <v>811</v>
      </c>
      <c r="N67" s="76">
        <v>478</v>
      </c>
      <c r="O67" s="76">
        <v>333</v>
      </c>
      <c r="P67" s="35"/>
      <c r="Q67" s="99" t="s">
        <v>106</v>
      </c>
      <c r="R67" s="99" t="s">
        <v>106</v>
      </c>
      <c r="S67" s="99" t="s">
        <v>106</v>
      </c>
      <c r="T67" s="99" t="s">
        <v>106</v>
      </c>
      <c r="U67" s="99" t="s">
        <v>106</v>
      </c>
      <c r="V67" s="99" t="s">
        <v>106</v>
      </c>
      <c r="W67" s="99"/>
      <c r="X67" s="99" t="s">
        <v>106</v>
      </c>
      <c r="Y67" s="99" t="s">
        <v>106</v>
      </c>
      <c r="Z67" s="99" t="s">
        <v>106</v>
      </c>
      <c r="AA67" s="99" t="s">
        <v>106</v>
      </c>
      <c r="AB67" s="99" t="s">
        <v>106</v>
      </c>
      <c r="AC67" s="99" t="s">
        <v>106</v>
      </c>
      <c r="AD67" s="99" t="s">
        <v>106</v>
      </c>
      <c r="AE67" s="99"/>
      <c r="AF67" s="99">
        <f t="shared" si="184"/>
        <v>1.8811881188118829E-2</v>
      </c>
      <c r="AG67" s="99">
        <f t="shared" si="185"/>
        <v>-0.16402481047553408</v>
      </c>
      <c r="AH67" s="99">
        <f t="shared" si="186"/>
        <v>-8.2316396716219264E-2</v>
      </c>
      <c r="AI67" s="99">
        <f t="shared" si="187"/>
        <v>0.17647058823529416</v>
      </c>
      <c r="AJ67" s="99">
        <f t="shared" si="188"/>
        <v>-0.2865168539325843</v>
      </c>
      <c r="AK67" s="99">
        <f t="shared" ref="AK67:AK68" si="192">IFERROR(G67/G66-1, "n/a")</f>
        <v>-0.1075329214254509</v>
      </c>
      <c r="AL67" s="99"/>
      <c r="AM67" s="99">
        <f t="shared" si="191"/>
        <v>-1</v>
      </c>
      <c r="AN67" s="99">
        <f t="shared" ref="AN67:AN68" si="193">IFERROR(J67/J66-1, "n/a")</f>
        <v>-0.13670886075949362</v>
      </c>
      <c r="AO67" s="99">
        <f t="shared" ref="AO67:AO68" si="194">IFERROR(K67/K66-1, "n/a")</f>
        <v>-1</v>
      </c>
      <c r="AP67" s="99">
        <f t="shared" ref="AP67:AP68" si="195">IFERROR(L67/L66-1, "n/a")</f>
        <v>3.7527593818984517E-2</v>
      </c>
      <c r="AQ67" s="99">
        <f t="shared" ref="AQ67:AQ68" si="196">IFERROR(M67/M66-1, "n/a")</f>
        <v>-6.7816091954022939E-2</v>
      </c>
      <c r="AR67" s="99">
        <f t="shared" ref="AR67:AR68" si="197">IFERROR(N67/N66-1, "n/a")</f>
        <v>-8.4291187739463647E-2</v>
      </c>
      <c r="AS67" s="99">
        <f t="shared" ref="AS67:AS68" si="198">IFERROR(O67/O66-1, "n/a")</f>
        <v>-4.31034482758621E-2</v>
      </c>
    </row>
    <row r="68" spans="1:45" x14ac:dyDescent="0.2">
      <c r="A68" s="69">
        <v>46107</v>
      </c>
      <c r="B68" s="76">
        <v>669</v>
      </c>
      <c r="C68" s="76">
        <v>5945</v>
      </c>
      <c r="D68" s="76">
        <v>8294</v>
      </c>
      <c r="E68" s="76">
        <v>12</v>
      </c>
      <c r="F68" s="76">
        <v>154</v>
      </c>
      <c r="G68" s="76">
        <v>15074</v>
      </c>
      <c r="H68" s="76"/>
      <c r="I68" s="76">
        <v>0</v>
      </c>
      <c r="J68" s="76">
        <v>320</v>
      </c>
      <c r="K68" s="76">
        <v>0</v>
      </c>
      <c r="L68" s="76">
        <v>471</v>
      </c>
      <c r="M68" s="76">
        <v>791</v>
      </c>
      <c r="N68" s="76">
        <v>443</v>
      </c>
      <c r="O68" s="76">
        <v>348</v>
      </c>
      <c r="P68" s="35"/>
      <c r="Q68" s="99" t="s">
        <v>106</v>
      </c>
      <c r="R68" s="99" t="s">
        <v>106</v>
      </c>
      <c r="S68" s="99" t="s">
        <v>106</v>
      </c>
      <c r="T68" s="99" t="s">
        <v>106</v>
      </c>
      <c r="U68" s="99" t="s">
        <v>106</v>
      </c>
      <c r="V68" s="99" t="s">
        <v>106</v>
      </c>
      <c r="W68" s="99"/>
      <c r="X68" s="99" t="s">
        <v>106</v>
      </c>
      <c r="Y68" s="99" t="s">
        <v>106</v>
      </c>
      <c r="Z68" s="99" t="s">
        <v>106</v>
      </c>
      <c r="AA68" s="99" t="s">
        <v>106</v>
      </c>
      <c r="AB68" s="99" t="s">
        <v>106</v>
      </c>
      <c r="AC68" s="99" t="s">
        <v>106</v>
      </c>
      <c r="AD68" s="99" t="s">
        <v>106</v>
      </c>
      <c r="AE68" s="99"/>
      <c r="AF68" s="99">
        <f t="shared" si="184"/>
        <v>-0.34985422740524785</v>
      </c>
      <c r="AG68" s="99">
        <f t="shared" si="185"/>
        <v>0.22526793075020612</v>
      </c>
      <c r="AH68" s="99">
        <f t="shared" si="186"/>
        <v>2.6595744680850686E-3</v>
      </c>
      <c r="AI68" s="99">
        <f t="shared" si="187"/>
        <v>-0.4</v>
      </c>
      <c r="AJ68" s="99">
        <f t="shared" si="188"/>
        <v>0.21259842519685046</v>
      </c>
      <c r="AK68" s="99">
        <f t="shared" si="192"/>
        <v>5.4125874125874107E-2</v>
      </c>
      <c r="AL68" s="99"/>
      <c r="AM68" s="99" t="str">
        <f t="shared" si="191"/>
        <v>n/a</v>
      </c>
      <c r="AN68" s="99">
        <f t="shared" si="193"/>
        <v>-6.1583577712609916E-2</v>
      </c>
      <c r="AO68" s="99" t="str">
        <f t="shared" si="194"/>
        <v>n/a</v>
      </c>
      <c r="AP68" s="99">
        <f t="shared" si="195"/>
        <v>2.1276595744681437E-3</v>
      </c>
      <c r="AQ68" s="99">
        <f t="shared" si="196"/>
        <v>-2.4660912453760786E-2</v>
      </c>
      <c r="AR68" s="99">
        <f t="shared" si="197"/>
        <v>-7.3221757322175729E-2</v>
      </c>
      <c r="AS68" s="99">
        <f t="shared" si="198"/>
        <v>4.5045045045045029E-2</v>
      </c>
    </row>
    <row r="69" spans="1:45" x14ac:dyDescent="0.2">
      <c r="A69" s="69">
        <v>46108</v>
      </c>
      <c r="B69" s="76">
        <v>668</v>
      </c>
      <c r="C69" s="76">
        <v>13316</v>
      </c>
      <c r="D69" s="76">
        <v>8108</v>
      </c>
      <c r="E69" s="76">
        <v>0</v>
      </c>
      <c r="F69" s="76">
        <v>175</v>
      </c>
      <c r="G69" s="76">
        <v>22267</v>
      </c>
      <c r="H69" s="76"/>
      <c r="I69" s="76">
        <v>19</v>
      </c>
      <c r="J69" s="76">
        <v>193</v>
      </c>
      <c r="K69" s="76">
        <v>13</v>
      </c>
      <c r="L69" s="76">
        <v>381</v>
      </c>
      <c r="M69" s="76">
        <v>606</v>
      </c>
      <c r="N69" s="76">
        <v>324</v>
      </c>
      <c r="O69" s="76">
        <v>282</v>
      </c>
      <c r="P69" s="35"/>
      <c r="Q69" s="99" t="s">
        <v>106</v>
      </c>
      <c r="R69" s="99" t="s">
        <v>106</v>
      </c>
      <c r="S69" s="99" t="s">
        <v>106</v>
      </c>
      <c r="T69" s="99" t="s">
        <v>106</v>
      </c>
      <c r="U69" s="99" t="s">
        <v>106</v>
      </c>
      <c r="V69" s="99" t="s">
        <v>106</v>
      </c>
      <c r="W69" s="99"/>
      <c r="X69" s="99" t="s">
        <v>106</v>
      </c>
      <c r="Y69" s="99" t="s">
        <v>106</v>
      </c>
      <c r="Z69" s="99" t="s">
        <v>106</v>
      </c>
      <c r="AA69" s="99" t="s">
        <v>106</v>
      </c>
      <c r="AB69" s="99" t="s">
        <v>106</v>
      </c>
      <c r="AC69" s="99" t="s">
        <v>106</v>
      </c>
      <c r="AD69" s="99" t="s">
        <v>106</v>
      </c>
      <c r="AE69" s="99"/>
      <c r="AF69" s="99">
        <f t="shared" ref="AF69:AF71" si="199">IFERROR(B69/B68-1, "n/a")</f>
        <v>-1.494768310911776E-3</v>
      </c>
      <c r="AG69" s="99">
        <f t="shared" ref="AG69:AG71" si="200">IFERROR(C69/C68-1, "n/a")</f>
        <v>1.2398654331370902</v>
      </c>
      <c r="AH69" s="99">
        <f t="shared" ref="AH69:AH71" si="201">IFERROR(D69/D68-1, "n/a")</f>
        <v>-2.242585001205688E-2</v>
      </c>
      <c r="AI69" s="99">
        <f t="shared" ref="AI69:AI71" si="202">IFERROR(E69/E68-1, "n/a")</f>
        <v>-1</v>
      </c>
      <c r="AJ69" s="99">
        <f t="shared" ref="AJ69:AJ71" si="203">IFERROR(F69/F68-1, "n/a")</f>
        <v>0.13636363636363646</v>
      </c>
      <c r="AK69" s="99">
        <f t="shared" ref="AK69:AK71" si="204">IFERROR(G69/G68-1, "n/a")</f>
        <v>0.47717924903807885</v>
      </c>
      <c r="AL69" s="99"/>
      <c r="AM69" s="99" t="str">
        <f t="shared" ref="AM69:AM71" si="205">IFERROR(I69/I68-1, "n/a")</f>
        <v>n/a</v>
      </c>
      <c r="AN69" s="99">
        <f t="shared" ref="AN69:AN71" si="206">IFERROR(J69/J68-1, "n/a")</f>
        <v>-0.39687499999999998</v>
      </c>
      <c r="AO69" s="99" t="str">
        <f t="shared" ref="AO69:AO71" si="207">IFERROR(K69/K68-1, "n/a")</f>
        <v>n/a</v>
      </c>
      <c r="AP69" s="99">
        <f t="shared" ref="AP69:AP71" si="208">IFERROR(L69/L68-1, "n/a")</f>
        <v>-0.19108280254777066</v>
      </c>
      <c r="AQ69" s="99">
        <f t="shared" ref="AQ69:AQ71" si="209">IFERROR(M69/M68-1, "n/a")</f>
        <v>-0.23388116308470286</v>
      </c>
      <c r="AR69" s="99">
        <f t="shared" ref="AR69:AR71" si="210">IFERROR(N69/N68-1, "n/a")</f>
        <v>-0.26862302483069977</v>
      </c>
      <c r="AS69" s="99">
        <f t="shared" ref="AS69:AS71" si="211">IFERROR(O69/O68-1, "n/a")</f>
        <v>-0.18965517241379315</v>
      </c>
    </row>
    <row r="70" spans="1:45" x14ac:dyDescent="0.2">
      <c r="A70" s="69">
        <v>46111</v>
      </c>
      <c r="B70" s="76">
        <v>636</v>
      </c>
      <c r="C70" s="76">
        <v>4224</v>
      </c>
      <c r="D70" s="76">
        <v>7374</v>
      </c>
      <c r="E70" s="76">
        <v>5</v>
      </c>
      <c r="F70" s="76">
        <v>120</v>
      </c>
      <c r="G70" s="76">
        <v>12359</v>
      </c>
      <c r="H70" s="76"/>
      <c r="I70" s="76">
        <v>44</v>
      </c>
      <c r="J70" s="76">
        <v>237</v>
      </c>
      <c r="K70" s="76">
        <v>0</v>
      </c>
      <c r="L70" s="76">
        <v>486</v>
      </c>
      <c r="M70" s="76">
        <v>767</v>
      </c>
      <c r="N70" s="76">
        <v>330</v>
      </c>
      <c r="O70" s="76">
        <v>437</v>
      </c>
      <c r="P70" s="35"/>
      <c r="Q70" s="99" t="s">
        <v>106</v>
      </c>
      <c r="R70" s="99" t="s">
        <v>106</v>
      </c>
      <c r="S70" s="99" t="s">
        <v>106</v>
      </c>
      <c r="T70" s="99" t="s">
        <v>106</v>
      </c>
      <c r="U70" s="99" t="s">
        <v>106</v>
      </c>
      <c r="V70" s="99" t="s">
        <v>106</v>
      </c>
      <c r="W70" s="99"/>
      <c r="X70" s="99" t="s">
        <v>106</v>
      </c>
      <c r="Y70" s="99" t="s">
        <v>106</v>
      </c>
      <c r="Z70" s="99" t="s">
        <v>106</v>
      </c>
      <c r="AA70" s="99" t="s">
        <v>106</v>
      </c>
      <c r="AB70" s="99" t="s">
        <v>106</v>
      </c>
      <c r="AC70" s="99" t="s">
        <v>106</v>
      </c>
      <c r="AD70" s="99" t="s">
        <v>106</v>
      </c>
      <c r="AE70" s="99"/>
      <c r="AF70" s="99">
        <f t="shared" si="199"/>
        <v>-4.7904191616766512E-2</v>
      </c>
      <c r="AG70" s="99">
        <f t="shared" si="200"/>
        <v>-0.68278762391108438</v>
      </c>
      <c r="AH70" s="99">
        <f t="shared" si="201"/>
        <v>-9.052787370498272E-2</v>
      </c>
      <c r="AI70" s="99" t="str">
        <f t="shared" si="202"/>
        <v>n/a</v>
      </c>
      <c r="AJ70" s="99">
        <f t="shared" si="203"/>
        <v>-0.31428571428571428</v>
      </c>
      <c r="AK70" s="99">
        <f t="shared" si="204"/>
        <v>-0.44496339875151569</v>
      </c>
      <c r="AL70" s="99"/>
      <c r="AM70" s="99">
        <f t="shared" si="205"/>
        <v>1.3157894736842106</v>
      </c>
      <c r="AN70" s="99">
        <f t="shared" si="206"/>
        <v>0.22797927461139889</v>
      </c>
      <c r="AO70" s="99">
        <f t="shared" si="207"/>
        <v>-1</v>
      </c>
      <c r="AP70" s="99">
        <f t="shared" si="208"/>
        <v>0.27559055118110232</v>
      </c>
      <c r="AQ70" s="99">
        <f t="shared" si="209"/>
        <v>0.26567656765676562</v>
      </c>
      <c r="AR70" s="99">
        <f t="shared" si="210"/>
        <v>1.8518518518518601E-2</v>
      </c>
      <c r="AS70" s="99">
        <f t="shared" si="211"/>
        <v>0.54964539007092195</v>
      </c>
    </row>
    <row r="71" spans="1:45" x14ac:dyDescent="0.2">
      <c r="A71" s="69">
        <v>46112</v>
      </c>
      <c r="B71" s="76">
        <v>686</v>
      </c>
      <c r="C71" s="76">
        <v>3947</v>
      </c>
      <c r="D71" s="76">
        <v>8061</v>
      </c>
      <c r="E71" s="76">
        <v>0</v>
      </c>
      <c r="F71" s="76">
        <v>118</v>
      </c>
      <c r="G71" s="76">
        <v>12812</v>
      </c>
      <c r="H71" s="76"/>
      <c r="I71" s="76">
        <v>20</v>
      </c>
      <c r="J71" s="76">
        <v>229</v>
      </c>
      <c r="K71" s="76">
        <v>0</v>
      </c>
      <c r="L71" s="76">
        <v>427</v>
      </c>
      <c r="M71" s="76">
        <v>676</v>
      </c>
      <c r="N71" s="76">
        <v>336</v>
      </c>
      <c r="O71" s="76">
        <v>340</v>
      </c>
      <c r="P71" s="35"/>
      <c r="Q71" s="99" t="s">
        <v>106</v>
      </c>
      <c r="R71" s="99" t="s">
        <v>106</v>
      </c>
      <c r="S71" s="99" t="s">
        <v>106</v>
      </c>
      <c r="T71" s="99" t="s">
        <v>106</v>
      </c>
      <c r="U71" s="99" t="s">
        <v>106</v>
      </c>
      <c r="V71" s="99" t="s">
        <v>106</v>
      </c>
      <c r="W71" s="99"/>
      <c r="X71" s="99" t="s">
        <v>106</v>
      </c>
      <c r="Y71" s="99" t="s">
        <v>106</v>
      </c>
      <c r="Z71" s="99" t="s">
        <v>106</v>
      </c>
      <c r="AA71" s="99" t="s">
        <v>106</v>
      </c>
      <c r="AB71" s="99" t="s">
        <v>106</v>
      </c>
      <c r="AC71" s="99" t="s">
        <v>106</v>
      </c>
      <c r="AD71" s="99" t="s">
        <v>106</v>
      </c>
      <c r="AE71" s="99"/>
      <c r="AF71" s="99">
        <f t="shared" si="199"/>
        <v>7.8616352201257955E-2</v>
      </c>
      <c r="AG71" s="99">
        <f t="shared" si="200"/>
        <v>-6.5577651515151492E-2</v>
      </c>
      <c r="AH71" s="99">
        <f t="shared" si="201"/>
        <v>9.3165174938974804E-2</v>
      </c>
      <c r="AI71" s="99">
        <f t="shared" si="202"/>
        <v>-1</v>
      </c>
      <c r="AJ71" s="99">
        <f t="shared" si="203"/>
        <v>-1.6666666666666718E-2</v>
      </c>
      <c r="AK71" s="99">
        <f t="shared" si="204"/>
        <v>3.6653450926450448E-2</v>
      </c>
      <c r="AL71" s="99"/>
      <c r="AM71" s="99">
        <f t="shared" si="205"/>
        <v>-0.54545454545454541</v>
      </c>
      <c r="AN71" s="99">
        <f t="shared" si="206"/>
        <v>-3.3755274261603407E-2</v>
      </c>
      <c r="AO71" s="99" t="str">
        <f t="shared" si="207"/>
        <v>n/a</v>
      </c>
      <c r="AP71" s="99">
        <f t="shared" si="208"/>
        <v>-0.12139917695473246</v>
      </c>
      <c r="AQ71" s="99">
        <f t="shared" si="209"/>
        <v>-0.11864406779661019</v>
      </c>
      <c r="AR71" s="99">
        <f t="shared" si="210"/>
        <v>1.8181818181818077E-2</v>
      </c>
      <c r="AS71" s="99">
        <f t="shared" si="211"/>
        <v>-0.22196796338672764</v>
      </c>
    </row>
  </sheetData>
  <mergeCells count="8">
    <mergeCell ref="AM9:AS9"/>
    <mergeCell ref="AF9:AK9"/>
    <mergeCell ref="AF8:AS8"/>
    <mergeCell ref="B9:G9"/>
    <mergeCell ref="I9:O9"/>
    <mergeCell ref="Q8:AD8"/>
    <mergeCell ref="Q9:V9"/>
    <mergeCell ref="X9:AD9"/>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610E5-F91C-4B5F-A63C-EFB30B9E372A}">
  <dimension ref="A1:CE30"/>
  <sheetViews>
    <sheetView zoomScaleNormal="100" workbookViewId="0">
      <pane ySplit="8" topLeftCell="A9" activePane="bottomLeft" state="frozen"/>
      <selection pane="bottomLeft" activeCell="B5" sqref="B5"/>
    </sheetView>
  </sheetViews>
  <sheetFormatPr defaultColWidth="9.140625" defaultRowHeight="12" x14ac:dyDescent="0.2"/>
  <cols>
    <col min="1" max="1" width="9.28515625" style="5" customWidth="1"/>
    <col min="2" max="7" width="8.7109375" style="5" customWidth="1"/>
    <col min="8" max="8" width="1.7109375" style="5" customWidth="1"/>
    <col min="9" max="15" width="8.7109375" style="5" customWidth="1"/>
    <col min="16" max="16" width="1.7109375" style="5" customWidth="1"/>
    <col min="17" max="23" width="8.7109375" style="5" customWidth="1"/>
    <col min="24" max="24" width="1.7109375" style="5" customWidth="1"/>
    <col min="25" max="28" width="8.7109375" style="5" customWidth="1"/>
    <col min="29" max="29" width="1.7109375" style="5" customWidth="1"/>
    <col min="30" max="33" width="8.7109375" style="5" customWidth="1"/>
    <col min="34" max="34" width="1.7109375" style="5" customWidth="1"/>
    <col min="35" max="38" width="8.7109375" style="5" customWidth="1"/>
    <col min="39" max="39" width="1.7109375" style="5" customWidth="1"/>
    <col min="40" max="43" width="8.7109375" style="5" customWidth="1"/>
    <col min="44" max="44" width="1.7109375" style="5" customWidth="1"/>
    <col min="45" max="48" width="8.7109375" style="5" customWidth="1"/>
    <col min="49" max="49" width="1.7109375" style="5" customWidth="1"/>
    <col min="50" max="52" width="8.7109375" style="5" customWidth="1"/>
    <col min="53" max="53" width="1.7109375" style="5" customWidth="1"/>
    <col min="54" max="59" width="8.28515625" style="114" customWidth="1"/>
    <col min="60" max="60" width="1.7109375" style="114" customWidth="1"/>
    <col min="61" max="67" width="8.28515625" style="114" customWidth="1"/>
    <col min="68" max="68" width="1.7109375" style="114" customWidth="1"/>
    <col min="69" max="74" width="8.28515625" style="114" customWidth="1"/>
    <col min="75" max="75" width="1.7109375" style="114" customWidth="1"/>
    <col min="76" max="82" width="8.28515625" style="114" customWidth="1"/>
    <col min="83" max="83" width="1.7109375" style="5" customWidth="1"/>
    <col min="84" max="16384" width="9.140625" style="5"/>
  </cols>
  <sheetData>
    <row r="1" spans="1:83" s="3" customFormat="1" ht="12.75" x14ac:dyDescent="0.2">
      <c r="A1" s="1" t="s">
        <v>67</v>
      </c>
      <c r="B1" s="1" t="s">
        <v>79</v>
      </c>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row>
    <row r="2" spans="1:83" s="3" customFormat="1" ht="12.75" x14ac:dyDescent="0.2">
      <c r="A2" s="1" t="s">
        <v>68</v>
      </c>
      <c r="B2" s="1" t="s">
        <v>69</v>
      </c>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row>
    <row r="3" spans="1:83" s="3" customFormat="1" ht="12.75" x14ac:dyDescent="0.2">
      <c r="A3" s="1" t="s">
        <v>70</v>
      </c>
      <c r="B3" s="1" t="s">
        <v>71</v>
      </c>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row>
    <row r="4" spans="1:83" s="2" customFormat="1" x14ac:dyDescent="0.2">
      <c r="A4" s="2" t="s">
        <v>91</v>
      </c>
      <c r="B4" s="2" t="s">
        <v>155</v>
      </c>
      <c r="AX4" s="58"/>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row>
    <row r="5" spans="1:83" s="2" customFormat="1" ht="11.25" x14ac:dyDescent="0.2">
      <c r="A5" s="2" t="s">
        <v>92</v>
      </c>
      <c r="B5" s="2" t="s">
        <v>156</v>
      </c>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row>
    <row r="6" spans="1:83" s="2" customFormat="1" ht="11.25" x14ac:dyDescent="0.2">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row>
    <row r="7" spans="1:83" s="70" customFormat="1" x14ac:dyDescent="0.2">
      <c r="B7" s="136" t="s">
        <v>2</v>
      </c>
      <c r="C7" s="136"/>
      <c r="D7" s="136"/>
      <c r="E7" s="136"/>
      <c r="F7" s="136"/>
      <c r="G7" s="136"/>
      <c r="I7" s="136" t="s">
        <v>3</v>
      </c>
      <c r="J7" s="136"/>
      <c r="K7" s="136"/>
      <c r="L7" s="136"/>
      <c r="M7" s="136"/>
      <c r="N7" s="136"/>
      <c r="O7" s="136"/>
      <c r="Q7" s="136" t="s">
        <v>78</v>
      </c>
      <c r="R7" s="136"/>
      <c r="S7" s="136"/>
      <c r="T7" s="136"/>
      <c r="U7" s="136"/>
      <c r="V7" s="136"/>
      <c r="W7" s="136"/>
      <c r="Y7" s="136" t="s">
        <v>72</v>
      </c>
      <c r="Z7" s="136"/>
      <c r="AA7" s="136"/>
      <c r="AB7" s="136"/>
      <c r="AD7" s="136" t="s">
        <v>73</v>
      </c>
      <c r="AE7" s="136"/>
      <c r="AF7" s="136"/>
      <c r="AG7" s="136"/>
      <c r="AI7" s="136" t="s">
        <v>74</v>
      </c>
      <c r="AJ7" s="136"/>
      <c r="AK7" s="136"/>
      <c r="AL7" s="136"/>
      <c r="AN7" s="136" t="s">
        <v>75</v>
      </c>
      <c r="AO7" s="136"/>
      <c r="AP7" s="136"/>
      <c r="AQ7" s="136"/>
      <c r="AS7" s="136" t="s">
        <v>76</v>
      </c>
      <c r="AT7" s="136"/>
      <c r="AU7" s="136"/>
      <c r="AV7" s="136"/>
      <c r="AX7" s="136" t="s">
        <v>137</v>
      </c>
      <c r="AY7" s="136"/>
      <c r="AZ7" s="136"/>
      <c r="BB7" s="134" t="s">
        <v>2</v>
      </c>
      <c r="BC7" s="134"/>
      <c r="BD7" s="134"/>
      <c r="BE7" s="134"/>
      <c r="BF7" s="134"/>
      <c r="BG7" s="134"/>
      <c r="BH7" s="119"/>
      <c r="BI7" s="134" t="s">
        <v>3</v>
      </c>
      <c r="BJ7" s="134"/>
      <c r="BK7" s="134"/>
      <c r="BL7" s="134"/>
      <c r="BM7" s="134"/>
      <c r="BN7" s="134"/>
      <c r="BO7" s="134"/>
      <c r="BP7" s="119"/>
      <c r="BQ7" s="134" t="s">
        <v>2</v>
      </c>
      <c r="BR7" s="134"/>
      <c r="BS7" s="134"/>
      <c r="BT7" s="134"/>
      <c r="BU7" s="134"/>
      <c r="BV7" s="134"/>
      <c r="BW7" s="119"/>
      <c r="BX7" s="134" t="s">
        <v>3</v>
      </c>
      <c r="BY7" s="134"/>
      <c r="BZ7" s="134"/>
      <c r="CA7" s="134"/>
      <c r="CB7" s="134"/>
      <c r="CC7" s="134"/>
      <c r="CD7" s="134"/>
    </row>
    <row r="8" spans="1:83" ht="36" x14ac:dyDescent="0.2">
      <c r="A8" s="5" t="s">
        <v>57</v>
      </c>
      <c r="B8" s="82" t="s">
        <v>25</v>
      </c>
      <c r="C8" s="82" t="s">
        <v>80</v>
      </c>
      <c r="D8" s="82" t="s">
        <v>81</v>
      </c>
      <c r="E8" s="82" t="s">
        <v>10</v>
      </c>
      <c r="F8" s="82" t="s">
        <v>0</v>
      </c>
      <c r="G8" s="82" t="s">
        <v>115</v>
      </c>
      <c r="H8" s="58"/>
      <c r="I8" s="82" t="s">
        <v>82</v>
      </c>
      <c r="J8" s="82" t="s">
        <v>25</v>
      </c>
      <c r="K8" s="82" t="s">
        <v>80</v>
      </c>
      <c r="L8" s="82" t="s">
        <v>83</v>
      </c>
      <c r="M8" s="82" t="s">
        <v>84</v>
      </c>
      <c r="N8" s="82" t="s">
        <v>77</v>
      </c>
      <c r="O8" s="82" t="s">
        <v>0</v>
      </c>
      <c r="P8" s="58"/>
      <c r="Q8" s="82" t="s">
        <v>82</v>
      </c>
      <c r="R8" s="82" t="s">
        <v>25</v>
      </c>
      <c r="S8" s="82" t="s">
        <v>80</v>
      </c>
      <c r="T8" s="82" t="s">
        <v>83</v>
      </c>
      <c r="U8" s="82" t="s">
        <v>84</v>
      </c>
      <c r="V8" s="82" t="s">
        <v>77</v>
      </c>
      <c r="W8" s="82" t="s">
        <v>0</v>
      </c>
      <c r="X8" s="58"/>
      <c r="Y8" s="82" t="s">
        <v>2</v>
      </c>
      <c r="Z8" s="82" t="s">
        <v>3</v>
      </c>
      <c r="AA8" s="82" t="s">
        <v>78</v>
      </c>
      <c r="AB8" s="82" t="s">
        <v>0</v>
      </c>
      <c r="AC8" s="58"/>
      <c r="AD8" s="82" t="s">
        <v>2</v>
      </c>
      <c r="AE8" s="82" t="s">
        <v>3</v>
      </c>
      <c r="AF8" s="82" t="s">
        <v>78</v>
      </c>
      <c r="AG8" s="82" t="s">
        <v>0</v>
      </c>
      <c r="AH8" s="58"/>
      <c r="AI8" s="82" t="s">
        <v>2</v>
      </c>
      <c r="AJ8" s="82" t="s">
        <v>3</v>
      </c>
      <c r="AK8" s="82" t="s">
        <v>78</v>
      </c>
      <c r="AL8" s="82" t="s">
        <v>0</v>
      </c>
      <c r="AM8" s="58"/>
      <c r="AN8" s="82" t="s">
        <v>2</v>
      </c>
      <c r="AO8" s="82" t="s">
        <v>3</v>
      </c>
      <c r="AP8" s="82" t="s">
        <v>78</v>
      </c>
      <c r="AQ8" s="82" t="s">
        <v>0</v>
      </c>
      <c r="AR8" s="58"/>
      <c r="AS8" s="82" t="s">
        <v>2</v>
      </c>
      <c r="AT8" s="82" t="s">
        <v>3</v>
      </c>
      <c r="AU8" s="82" t="s">
        <v>78</v>
      </c>
      <c r="AV8" s="82" t="s">
        <v>0</v>
      </c>
      <c r="AW8" s="58"/>
      <c r="AX8" s="82" t="s">
        <v>135</v>
      </c>
      <c r="AY8" s="82" t="s">
        <v>136</v>
      </c>
      <c r="AZ8" s="82" t="s">
        <v>24</v>
      </c>
      <c r="BA8" s="58"/>
      <c r="BB8" s="120" t="s">
        <v>25</v>
      </c>
      <c r="BC8" s="120" t="s">
        <v>80</v>
      </c>
      <c r="BD8" s="120" t="s">
        <v>81</v>
      </c>
      <c r="BE8" s="120" t="s">
        <v>10</v>
      </c>
      <c r="BF8" s="120" t="s">
        <v>0</v>
      </c>
      <c r="BG8" s="120" t="s">
        <v>115</v>
      </c>
      <c r="BH8" s="121"/>
      <c r="BI8" s="120" t="s">
        <v>82</v>
      </c>
      <c r="BJ8" s="120" t="s">
        <v>25</v>
      </c>
      <c r="BK8" s="120" t="s">
        <v>80</v>
      </c>
      <c r="BL8" s="120" t="s">
        <v>83</v>
      </c>
      <c r="BM8" s="120" t="s">
        <v>84</v>
      </c>
      <c r="BN8" s="120" t="s">
        <v>77</v>
      </c>
      <c r="BO8" s="120" t="s">
        <v>0</v>
      </c>
      <c r="BP8" s="121"/>
      <c r="BQ8" s="120" t="s">
        <v>25</v>
      </c>
      <c r="BR8" s="120" t="s">
        <v>80</v>
      </c>
      <c r="BS8" s="120" t="s">
        <v>81</v>
      </c>
      <c r="BT8" s="120" t="s">
        <v>10</v>
      </c>
      <c r="BU8" s="120" t="s">
        <v>0</v>
      </c>
      <c r="BV8" s="120" t="s">
        <v>115</v>
      </c>
      <c r="BW8" s="121"/>
      <c r="BX8" s="120" t="s">
        <v>82</v>
      </c>
      <c r="BY8" s="120" t="s">
        <v>25</v>
      </c>
      <c r="BZ8" s="120" t="s">
        <v>80</v>
      </c>
      <c r="CA8" s="120" t="s">
        <v>83</v>
      </c>
      <c r="CB8" s="120" t="s">
        <v>84</v>
      </c>
      <c r="CC8" s="120" t="s">
        <v>77</v>
      </c>
      <c r="CD8" s="120" t="s">
        <v>0</v>
      </c>
      <c r="CE8" s="58"/>
    </row>
    <row r="9" spans="1:83" x14ac:dyDescent="0.2">
      <c r="A9" s="39">
        <v>2015</v>
      </c>
      <c r="B9" s="65">
        <v>1254.7408559640101</v>
      </c>
      <c r="C9" s="65">
        <v>1037.2752451363699</v>
      </c>
      <c r="D9" s="65">
        <v>1078.2978081634851</v>
      </c>
      <c r="E9" s="65">
        <v>2775.05221936514</v>
      </c>
      <c r="F9" s="65">
        <v>6145.3661286290053</v>
      </c>
      <c r="G9" s="65">
        <v>1832.1965392771799</v>
      </c>
      <c r="H9" s="55"/>
      <c r="I9" s="65">
        <v>0</v>
      </c>
      <c r="J9" s="65">
        <v>2874.9429473037299</v>
      </c>
      <c r="K9" s="65">
        <v>4775.5767594916297</v>
      </c>
      <c r="L9" s="65">
        <v>215.89064946399199</v>
      </c>
      <c r="M9" s="65">
        <v>3736.7293535512099</v>
      </c>
      <c r="N9" s="65">
        <v>35.344282888778899</v>
      </c>
      <c r="O9" s="55">
        <v>11638.483992699341</v>
      </c>
      <c r="P9" s="55"/>
      <c r="Q9" s="65">
        <v>0</v>
      </c>
      <c r="R9" s="65">
        <v>15727.560538744956</v>
      </c>
      <c r="S9" s="65">
        <v>129212.14842663052</v>
      </c>
      <c r="T9" s="65">
        <v>4611.7537169229281</v>
      </c>
      <c r="U9" s="65">
        <v>30658.673793315909</v>
      </c>
      <c r="V9" s="65">
        <v>9.2186474448412596</v>
      </c>
      <c r="W9" s="65">
        <v>180219.35512305915</v>
      </c>
      <c r="X9" s="55"/>
      <c r="Y9" s="65">
        <v>3394.30381729191</v>
      </c>
      <c r="Z9" s="65">
        <v>4159.3872198999998</v>
      </c>
      <c r="AA9" s="65">
        <v>58476.236388527774</v>
      </c>
      <c r="AB9" s="55">
        <v>66029.927425719681</v>
      </c>
      <c r="AC9" s="55"/>
      <c r="AD9" s="65">
        <v>2015.4808963130499</v>
      </c>
      <c r="AE9" s="65">
        <v>5506.2401767921001</v>
      </c>
      <c r="AF9" s="65">
        <v>57886.831330369147</v>
      </c>
      <c r="AG9" s="55">
        <v>65408.552403474299</v>
      </c>
      <c r="AH9" s="55"/>
      <c r="AI9" s="65">
        <v>741.92797584902098</v>
      </c>
      <c r="AJ9" s="65">
        <v>1972.8565960072501</v>
      </c>
      <c r="AK9" s="65">
        <v>63856.2874041627</v>
      </c>
      <c r="AL9" s="55">
        <v>66571.071976018968</v>
      </c>
      <c r="AM9" s="55"/>
      <c r="AN9" s="55">
        <v>34.660827975439695</v>
      </c>
      <c r="AO9" s="55">
        <v>49.253914625573096</v>
      </c>
      <c r="AP9" s="55">
        <v>21705.236418924535</v>
      </c>
      <c r="AQ9" s="55">
        <v>21789.151161525548</v>
      </c>
      <c r="AR9" s="55"/>
      <c r="AS9" s="55">
        <v>6117.0518614785497</v>
      </c>
      <c r="AT9" s="55">
        <v>11589.2300780737</v>
      </c>
      <c r="AU9" s="55">
        <v>158514.11870413457</v>
      </c>
      <c r="AV9" s="55">
        <v>176220.40064368682</v>
      </c>
      <c r="AW9" s="55"/>
      <c r="AX9" s="65">
        <v>2303.12966251323</v>
      </c>
      <c r="AY9" s="65">
        <v>3214.0826237627102</v>
      </c>
      <c r="AZ9" s="65">
        <v>634.50040317803894</v>
      </c>
      <c r="BA9" s="55"/>
      <c r="BB9" s="99">
        <v>0.17088654251957602</v>
      </c>
      <c r="BC9" s="99">
        <v>-0.17458060739927606</v>
      </c>
      <c r="BD9" s="99">
        <v>-4.0980786219239063E-2</v>
      </c>
      <c r="BE9" s="99">
        <v>5.7502209724804576E-2</v>
      </c>
      <c r="BF9" s="99">
        <v>2.42546416804581E-2</v>
      </c>
      <c r="BG9" s="99">
        <v>0.52409484862080791</v>
      </c>
      <c r="BH9" s="100"/>
      <c r="BI9" s="99" t="s">
        <v>106</v>
      </c>
      <c r="BJ9" s="99">
        <v>-6.916373819269217E-2</v>
      </c>
      <c r="BK9" s="99">
        <v>-0.17125730927924121</v>
      </c>
      <c r="BL9" s="99">
        <v>-0.51630868370675431</v>
      </c>
      <c r="BM9" s="99">
        <v>-1.6479718411750333E-2</v>
      </c>
      <c r="BN9" s="99">
        <v>0.24386944672128297</v>
      </c>
      <c r="BO9" s="99">
        <v>-0.14845794918386079</v>
      </c>
      <c r="BP9" s="100"/>
      <c r="BQ9" s="99" t="s">
        <v>106</v>
      </c>
      <c r="BR9" s="99" t="s">
        <v>106</v>
      </c>
      <c r="BS9" s="99" t="s">
        <v>106</v>
      </c>
      <c r="BT9" s="99" t="s">
        <v>106</v>
      </c>
      <c r="BU9" s="99" t="s">
        <v>106</v>
      </c>
      <c r="BV9" s="99" t="s">
        <v>106</v>
      </c>
      <c r="BW9" s="100"/>
      <c r="BX9" s="99" t="s">
        <v>106</v>
      </c>
      <c r="BY9" s="99" t="s">
        <v>106</v>
      </c>
      <c r="BZ9" s="99" t="s">
        <v>106</v>
      </c>
      <c r="CA9" s="99" t="s">
        <v>106</v>
      </c>
      <c r="CB9" s="99" t="s">
        <v>106</v>
      </c>
      <c r="CC9" s="99" t="s">
        <v>106</v>
      </c>
      <c r="CD9" s="99" t="s">
        <v>106</v>
      </c>
      <c r="CE9" s="55"/>
    </row>
    <row r="10" spans="1:83" x14ac:dyDescent="0.2">
      <c r="A10" s="39">
        <v>2016</v>
      </c>
      <c r="B10" s="65">
        <v>1605.4215197082201</v>
      </c>
      <c r="C10" s="65">
        <v>1171.4683314001902</v>
      </c>
      <c r="D10" s="65">
        <v>1177.0825520017975</v>
      </c>
      <c r="E10" s="65">
        <v>2539.5768285884301</v>
      </c>
      <c r="F10" s="65">
        <v>6493.5492316986383</v>
      </c>
      <c r="G10" s="65">
        <v>1685.25425135968</v>
      </c>
      <c r="H10" s="55"/>
      <c r="I10" s="65">
        <v>0</v>
      </c>
      <c r="J10" s="65">
        <v>3660.1625922018898</v>
      </c>
      <c r="K10" s="65">
        <v>5803.8590394394396</v>
      </c>
      <c r="L10" s="65">
        <v>157.982904251176</v>
      </c>
      <c r="M10" s="65">
        <v>5027.3460442320402</v>
      </c>
      <c r="N10" s="65">
        <v>38.974129746254803</v>
      </c>
      <c r="O10" s="55">
        <v>14688.3247098708</v>
      </c>
      <c r="P10" s="55"/>
      <c r="Q10" s="65">
        <v>0</v>
      </c>
      <c r="R10" s="65">
        <v>19037.674036801491</v>
      </c>
      <c r="S10" s="65">
        <v>133235.56700090133</v>
      </c>
      <c r="T10" s="65">
        <v>2306.0990305830092</v>
      </c>
      <c r="U10" s="65">
        <v>39962.97369727269</v>
      </c>
      <c r="V10" s="65">
        <v>7.0292726150793605</v>
      </c>
      <c r="W10" s="65">
        <v>194549.3430381736</v>
      </c>
      <c r="X10" s="55"/>
      <c r="Y10" s="65">
        <v>3438.38101334062</v>
      </c>
      <c r="Z10" s="65">
        <v>4950.8431607289303</v>
      </c>
      <c r="AA10" s="65">
        <v>62628.718495076217</v>
      </c>
      <c r="AB10" s="55">
        <v>71017.942669145763</v>
      </c>
      <c r="AC10" s="55"/>
      <c r="AD10" s="65">
        <v>1911.6691382392198</v>
      </c>
      <c r="AE10" s="65">
        <v>6743.73516090671</v>
      </c>
      <c r="AF10" s="65">
        <v>61472.515208048047</v>
      </c>
      <c r="AG10" s="55">
        <v>70127.919507193976</v>
      </c>
      <c r="AH10" s="55"/>
      <c r="AI10" s="65">
        <v>1145.32921305532</v>
      </c>
      <c r="AJ10" s="65">
        <v>2993.7463882351499</v>
      </c>
      <c r="AK10" s="65">
        <v>70448.109335049594</v>
      </c>
      <c r="AL10" s="55">
        <v>74587.184936340069</v>
      </c>
      <c r="AM10" s="55"/>
      <c r="AN10" s="55">
        <v>35.971161966751595</v>
      </c>
      <c r="AO10" s="55">
        <v>28.494843961434498</v>
      </c>
      <c r="AP10" s="55">
        <v>21790.231847456325</v>
      </c>
      <c r="AQ10" s="55">
        <v>21854.69785338451</v>
      </c>
      <c r="AR10" s="55"/>
      <c r="AS10" s="55">
        <v>6459.40820266841</v>
      </c>
      <c r="AT10" s="55">
        <v>14659.8298659093</v>
      </c>
      <c r="AU10" s="55">
        <v>172759.11119071746</v>
      </c>
      <c r="AV10" s="55">
        <v>193878.34925929518</v>
      </c>
      <c r="AW10" s="55"/>
      <c r="AX10" s="65">
        <v>2430.6736944604904</v>
      </c>
      <c r="AY10" s="65">
        <v>3157.42775776902</v>
      </c>
      <c r="AZ10" s="65">
        <v>907.27791240565796</v>
      </c>
      <c r="BA10" s="55"/>
      <c r="BB10" s="99">
        <v>-0.51022570979647264</v>
      </c>
      <c r="BC10" s="99">
        <v>-0.42485712211669513</v>
      </c>
      <c r="BD10" s="99">
        <v>-0.33055039162384858</v>
      </c>
      <c r="BE10" s="99">
        <v>-0.60908439192635122</v>
      </c>
      <c r="BF10" s="99">
        <v>-0.52998967486413096</v>
      </c>
      <c r="BG10" s="99">
        <v>-5.3780903984428363E-3</v>
      </c>
      <c r="BH10" s="100"/>
      <c r="BI10" s="99" t="s">
        <v>106</v>
      </c>
      <c r="BJ10" s="99">
        <v>-0.14587890505301659</v>
      </c>
      <c r="BK10" s="99">
        <v>-0.3853529557832317</v>
      </c>
      <c r="BL10" s="99">
        <v>-0.64476396316913098</v>
      </c>
      <c r="BM10" s="99">
        <v>0.35692683869120501</v>
      </c>
      <c r="BN10" s="99">
        <v>-0.43328319316546526</v>
      </c>
      <c r="BO10" s="99">
        <v>-0.20062689951801849</v>
      </c>
      <c r="BP10" s="100"/>
      <c r="BQ10" s="99" t="s">
        <v>106</v>
      </c>
      <c r="BR10" s="99" t="s">
        <v>106</v>
      </c>
      <c r="BS10" s="99" t="s">
        <v>106</v>
      </c>
      <c r="BT10" s="99" t="s">
        <v>106</v>
      </c>
      <c r="BU10" s="99" t="s">
        <v>106</v>
      </c>
      <c r="BV10" s="99" t="s">
        <v>106</v>
      </c>
      <c r="BW10" s="100"/>
      <c r="BX10" s="99" t="s">
        <v>106</v>
      </c>
      <c r="BY10" s="99" t="s">
        <v>106</v>
      </c>
      <c r="BZ10" s="99" t="s">
        <v>106</v>
      </c>
      <c r="CA10" s="99" t="s">
        <v>106</v>
      </c>
      <c r="CB10" s="99" t="s">
        <v>106</v>
      </c>
      <c r="CC10" s="99" t="s">
        <v>106</v>
      </c>
      <c r="CD10" s="99" t="s">
        <v>106</v>
      </c>
      <c r="CE10" s="55"/>
    </row>
    <row r="11" spans="1:83" x14ac:dyDescent="0.2">
      <c r="A11" s="39">
        <v>2017</v>
      </c>
      <c r="B11" s="65">
        <v>1868.1337352860899</v>
      </c>
      <c r="C11" s="65">
        <v>999.34346140840489</v>
      </c>
      <c r="D11" s="65">
        <v>1106.3939618883101</v>
      </c>
      <c r="E11" s="65">
        <v>2543.1549944181902</v>
      </c>
      <c r="F11" s="65">
        <v>6517.0261530009948</v>
      </c>
      <c r="G11" s="65">
        <v>1856.7238481061499</v>
      </c>
      <c r="H11" s="55"/>
      <c r="I11" s="65">
        <v>0</v>
      </c>
      <c r="J11" s="65">
        <v>3512.2166764120698</v>
      </c>
      <c r="K11" s="65">
        <v>5641.6971544318103</v>
      </c>
      <c r="L11" s="65">
        <v>117.92864926756</v>
      </c>
      <c r="M11" s="65">
        <v>4748.1563544866203</v>
      </c>
      <c r="N11" s="65">
        <v>48.150598348124696</v>
      </c>
      <c r="O11" s="55">
        <v>14068.149432946184</v>
      </c>
      <c r="P11" s="55"/>
      <c r="Q11" s="65">
        <v>0</v>
      </c>
      <c r="R11" s="65">
        <v>20102.14859571831</v>
      </c>
      <c r="S11" s="65">
        <v>130784.80273679797</v>
      </c>
      <c r="T11" s="65">
        <v>1420.4086407862103</v>
      </c>
      <c r="U11" s="65">
        <v>42023.325369405582</v>
      </c>
      <c r="V11" s="65">
        <v>13.369074159362501</v>
      </c>
      <c r="W11" s="65">
        <v>194344.05441686744</v>
      </c>
      <c r="X11" s="55"/>
      <c r="Y11" s="65">
        <v>3836.0061686448698</v>
      </c>
      <c r="Z11" s="65">
        <v>4577.8867009841206</v>
      </c>
      <c r="AA11" s="65">
        <v>64551.005176710256</v>
      </c>
      <c r="AB11" s="55">
        <v>72964.898046339251</v>
      </c>
      <c r="AC11" s="55"/>
      <c r="AD11" s="65">
        <v>1778.5505108546599</v>
      </c>
      <c r="AE11" s="65">
        <v>6582.8390780930504</v>
      </c>
      <c r="AF11" s="65">
        <v>63427.549583751032</v>
      </c>
      <c r="AG11" s="55">
        <v>71788.939172698738</v>
      </c>
      <c r="AH11" s="55"/>
      <c r="AI11" s="65">
        <v>902.46947350147798</v>
      </c>
      <c r="AJ11" s="65">
        <v>2907.4236538690202</v>
      </c>
      <c r="AK11" s="65">
        <v>66365.499656406333</v>
      </c>
      <c r="AL11" s="55">
        <v>70175.392783776828</v>
      </c>
      <c r="AM11" s="55"/>
      <c r="AN11" s="55">
        <v>30.785190846755899</v>
      </c>
      <c r="AO11" s="55">
        <v>37.438909855922404</v>
      </c>
      <c r="AP11" s="55">
        <v>19545.582105151334</v>
      </c>
      <c r="AQ11" s="55">
        <v>19613.806205854013</v>
      </c>
      <c r="AR11" s="55"/>
      <c r="AS11" s="55">
        <v>6486.2409621542502</v>
      </c>
      <c r="AT11" s="55">
        <v>14030.7105230902</v>
      </c>
      <c r="AU11" s="55">
        <v>174798.47231171539</v>
      </c>
      <c r="AV11" s="55">
        <v>195315.42379695983</v>
      </c>
      <c r="AW11" s="55"/>
      <c r="AX11" s="65">
        <v>2527.4814367735098</v>
      </c>
      <c r="AY11" s="65">
        <v>3354.3379838911001</v>
      </c>
      <c r="AZ11" s="65">
        <v>635.20673233638502</v>
      </c>
      <c r="BA11" s="55"/>
      <c r="BB11" s="99">
        <v>0.27948453425849773</v>
      </c>
      <c r="BC11" s="99">
        <v>0.12937075949033949</v>
      </c>
      <c r="BD11" s="99">
        <v>9.1611745002578404E-2</v>
      </c>
      <c r="BE11" s="99">
        <v>-8.4854399904078393E-2</v>
      </c>
      <c r="BF11" s="99">
        <v>5.6657828969306712E-2</v>
      </c>
      <c r="BG11" s="99">
        <v>-8.0200068479263753E-2</v>
      </c>
      <c r="BH11" s="100"/>
      <c r="BI11" s="99" t="s">
        <v>106</v>
      </c>
      <c r="BJ11" s="99">
        <v>0.27312529649834594</v>
      </c>
      <c r="BK11" s="99">
        <v>0.21532106627834269</v>
      </c>
      <c r="BL11" s="99">
        <v>-0.26822720370978514</v>
      </c>
      <c r="BM11" s="99">
        <v>0.34538671885730476</v>
      </c>
      <c r="BN11" s="99">
        <v>0.10269968891145065</v>
      </c>
      <c r="BO11" s="99">
        <v>0.26204793674885685</v>
      </c>
      <c r="BP11" s="100"/>
      <c r="BQ11" s="99" t="s">
        <v>106</v>
      </c>
      <c r="BR11" s="99" t="s">
        <v>106</v>
      </c>
      <c r="BS11" s="99" t="s">
        <v>106</v>
      </c>
      <c r="BT11" s="99" t="s">
        <v>106</v>
      </c>
      <c r="BU11" s="99" t="s">
        <v>106</v>
      </c>
      <c r="BV11" s="99" t="s">
        <v>106</v>
      </c>
      <c r="BW11" s="100"/>
      <c r="BX11" s="99" t="s">
        <v>106</v>
      </c>
      <c r="BY11" s="99" t="s">
        <v>106</v>
      </c>
      <c r="BZ11" s="99" t="s">
        <v>106</v>
      </c>
      <c r="CA11" s="99" t="s">
        <v>106</v>
      </c>
      <c r="CB11" s="99" t="s">
        <v>106</v>
      </c>
      <c r="CC11" s="99" t="s">
        <v>106</v>
      </c>
      <c r="CD11" s="99" t="s">
        <v>106</v>
      </c>
      <c r="CE11" s="55"/>
    </row>
    <row r="12" spans="1:83" x14ac:dyDescent="0.2">
      <c r="A12" s="39">
        <v>2018</v>
      </c>
      <c r="B12" s="65">
        <v>1945.6696630630299</v>
      </c>
      <c r="C12" s="65">
        <v>875.38240274507598</v>
      </c>
      <c r="D12" s="65">
        <v>1184.56541914069</v>
      </c>
      <c r="E12" s="65">
        <v>3212.0565227515704</v>
      </c>
      <c r="F12" s="65">
        <v>7217.6740077003669</v>
      </c>
      <c r="G12" s="65">
        <v>2391.7000914023602</v>
      </c>
      <c r="H12" s="55"/>
      <c r="I12" s="65">
        <v>0</v>
      </c>
      <c r="J12" s="65">
        <v>3310.7754415664704</v>
      </c>
      <c r="K12" s="65">
        <v>5817.9711407874502</v>
      </c>
      <c r="L12" s="65">
        <v>62.130260676675498</v>
      </c>
      <c r="M12" s="65">
        <v>4151.8344608483003</v>
      </c>
      <c r="N12" s="65">
        <v>39.798160776856804</v>
      </c>
      <c r="O12" s="55">
        <v>13382.509464655752</v>
      </c>
      <c r="P12" s="55"/>
      <c r="Q12" s="65">
        <v>0</v>
      </c>
      <c r="R12" s="65">
        <v>20420.283295728987</v>
      </c>
      <c r="S12" s="65">
        <v>142534.13766893194</v>
      </c>
      <c r="T12" s="65">
        <v>883.58852772908301</v>
      </c>
      <c r="U12" s="65">
        <v>40836.698262283782</v>
      </c>
      <c r="V12" s="65">
        <v>7.7693177290836601</v>
      </c>
      <c r="W12" s="65">
        <v>204682.47707240289</v>
      </c>
      <c r="X12" s="55"/>
      <c r="Y12" s="65">
        <v>4171.60489376241</v>
      </c>
      <c r="Z12" s="65">
        <v>4532.2280289133305</v>
      </c>
      <c r="AA12" s="65">
        <v>69836.07450093684</v>
      </c>
      <c r="AB12" s="55">
        <v>78539.907423612574</v>
      </c>
      <c r="AC12" s="55"/>
      <c r="AD12" s="65">
        <v>2128.78753121919</v>
      </c>
      <c r="AE12" s="65">
        <v>6236.3053725080299</v>
      </c>
      <c r="AF12" s="65">
        <v>68728.032413418827</v>
      </c>
      <c r="AG12" s="55">
        <v>77093.125317146041</v>
      </c>
      <c r="AH12" s="55"/>
      <c r="AI12" s="65">
        <v>917.28158271877805</v>
      </c>
      <c r="AJ12" s="65">
        <v>2613.9760632343996</v>
      </c>
      <c r="AK12" s="65">
        <v>66118.370158047765</v>
      </c>
      <c r="AL12" s="55">
        <v>69649.627804000949</v>
      </c>
      <c r="AM12" s="55"/>
      <c r="AN12" s="55">
        <v>128.816236574144</v>
      </c>
      <c r="AO12" s="55">
        <v>36.439709295830895</v>
      </c>
      <c r="AP12" s="55">
        <v>25153.626478904298</v>
      </c>
      <c r="AQ12" s="55">
        <v>25318.882424774274</v>
      </c>
      <c r="AR12" s="55"/>
      <c r="AS12" s="55">
        <v>7088.8577711262396</v>
      </c>
      <c r="AT12" s="55">
        <v>13346.0697553599</v>
      </c>
      <c r="AU12" s="55">
        <v>179528.85059349824</v>
      </c>
      <c r="AV12" s="55">
        <v>199963.77811998437</v>
      </c>
      <c r="AW12" s="55"/>
      <c r="AX12" s="65">
        <v>2603.08617992575</v>
      </c>
      <c r="AY12" s="65">
        <v>3628.1832017619699</v>
      </c>
      <c r="AZ12" s="65">
        <v>986.40462601265699</v>
      </c>
      <c r="BA12" s="55"/>
      <c r="BB12" s="99">
        <v>0.1636406466169813</v>
      </c>
      <c r="BC12" s="99">
        <v>-0.14693087758168766</v>
      </c>
      <c r="BD12" s="99">
        <v>-6.0054063322297457E-2</v>
      </c>
      <c r="BE12" s="99">
        <v>1.4089614417174268E-3</v>
      </c>
      <c r="BF12" s="99">
        <v>3.6154220850059815E-3</v>
      </c>
      <c r="BG12" s="99">
        <v>0.10174701924539087</v>
      </c>
      <c r="BH12" s="100"/>
      <c r="BI12" s="99" t="s">
        <v>106</v>
      </c>
      <c r="BJ12" s="99">
        <v>-4.0420585715242319E-2</v>
      </c>
      <c r="BK12" s="99">
        <v>-2.7940355529946115E-2</v>
      </c>
      <c r="BL12" s="99">
        <v>-0.25353537570074036</v>
      </c>
      <c r="BM12" s="99">
        <v>-5.5534209757798325E-2</v>
      </c>
      <c r="BN12" s="99">
        <v>0.23545025024584931</v>
      </c>
      <c r="BO12" s="99">
        <v>-4.2222328902345674E-2</v>
      </c>
      <c r="BP12" s="100"/>
      <c r="BQ12" s="99" t="s">
        <v>106</v>
      </c>
      <c r="BR12" s="99" t="s">
        <v>106</v>
      </c>
      <c r="BS12" s="99" t="s">
        <v>106</v>
      </c>
      <c r="BT12" s="99" t="s">
        <v>106</v>
      </c>
      <c r="BU12" s="99" t="s">
        <v>106</v>
      </c>
      <c r="BV12" s="99" t="s">
        <v>106</v>
      </c>
      <c r="BW12" s="100"/>
      <c r="BX12" s="99" t="s">
        <v>106</v>
      </c>
      <c r="BY12" s="99" t="s">
        <v>106</v>
      </c>
      <c r="BZ12" s="99" t="s">
        <v>106</v>
      </c>
      <c r="CA12" s="99" t="s">
        <v>106</v>
      </c>
      <c r="CB12" s="99" t="s">
        <v>106</v>
      </c>
      <c r="CC12" s="99" t="s">
        <v>106</v>
      </c>
      <c r="CD12" s="99" t="s">
        <v>106</v>
      </c>
      <c r="CE12" s="55"/>
    </row>
    <row r="13" spans="1:83" x14ac:dyDescent="0.2">
      <c r="A13" s="39">
        <v>2019</v>
      </c>
      <c r="B13" s="55">
        <v>2177.9046822579003</v>
      </c>
      <c r="C13" s="55">
        <v>1004.63476806783</v>
      </c>
      <c r="D13" s="55">
        <v>1567.4929018665</v>
      </c>
      <c r="E13" s="55">
        <v>2359.8234055503203</v>
      </c>
      <c r="F13" s="65">
        <v>7109.8557577425508</v>
      </c>
      <c r="G13" s="55">
        <v>2317.9223620551402</v>
      </c>
      <c r="H13" s="55"/>
      <c r="I13" s="55">
        <v>6641.2350657941597</v>
      </c>
      <c r="J13" s="55">
        <v>2275.2570593595501</v>
      </c>
      <c r="K13" s="55">
        <v>3234.8531708493801</v>
      </c>
      <c r="L13" s="55">
        <v>76.81639860182861</v>
      </c>
      <c r="M13" s="55">
        <v>6008.8025578433599</v>
      </c>
      <c r="N13" s="55">
        <v>32.930500919009198</v>
      </c>
      <c r="O13" s="55">
        <v>18269.894753367287</v>
      </c>
      <c r="P13" s="55"/>
      <c r="Q13" s="55">
        <v>172465.24286556299</v>
      </c>
      <c r="R13" s="55">
        <v>8841.038234503967</v>
      </c>
      <c r="S13" s="55">
        <v>443.79382811507901</v>
      </c>
      <c r="T13" s="55">
        <v>657.52887921825311</v>
      </c>
      <c r="U13" s="55">
        <v>47811.74430656738</v>
      </c>
      <c r="V13" s="55">
        <v>8.0633898769841199</v>
      </c>
      <c r="W13" s="65">
        <v>230227.41150384463</v>
      </c>
      <c r="X13" s="55"/>
      <c r="Y13" s="55">
        <v>4168.5517693407501</v>
      </c>
      <c r="Z13" s="55">
        <v>6824.1967580741102</v>
      </c>
      <c r="AA13" s="55">
        <v>74203.190786988009</v>
      </c>
      <c r="AB13" s="55">
        <v>85195.939314402873</v>
      </c>
      <c r="AC13" s="55"/>
      <c r="AD13" s="55">
        <v>2016.3894217677901</v>
      </c>
      <c r="AE13" s="55">
        <v>8260.2181492736399</v>
      </c>
      <c r="AF13" s="55">
        <v>73561.481327297559</v>
      </c>
      <c r="AG13" s="55">
        <v>83838.088898338989</v>
      </c>
      <c r="AH13" s="55"/>
      <c r="AI13" s="55">
        <v>924.91456663402903</v>
      </c>
      <c r="AJ13" s="55">
        <v>3185.4798460195398</v>
      </c>
      <c r="AK13" s="55">
        <v>82462.739389559516</v>
      </c>
      <c r="AL13" s="55">
        <v>86573.13380221308</v>
      </c>
      <c r="AM13" s="55"/>
      <c r="AN13" s="55">
        <v>42.871233732418098</v>
      </c>
      <c r="AO13" s="55">
        <v>31.672483408124901</v>
      </c>
      <c r="AP13" s="55">
        <v>38636.960788924538</v>
      </c>
      <c r="AQ13" s="55">
        <v>38711.504506065081</v>
      </c>
      <c r="AR13" s="55"/>
      <c r="AS13" s="55">
        <v>7066.9845240101604</v>
      </c>
      <c r="AT13" s="55">
        <v>18238.2222699591</v>
      </c>
      <c r="AU13" s="55">
        <v>191590.45071491975</v>
      </c>
      <c r="AV13" s="55">
        <v>216895.65750888901</v>
      </c>
      <c r="AW13" s="55"/>
      <c r="AX13" s="55">
        <v>2934.4646853112999</v>
      </c>
      <c r="AY13" s="55">
        <v>3473.6033455635402</v>
      </c>
      <c r="AZ13" s="55">
        <v>701.78772686772595</v>
      </c>
      <c r="BA13" s="55"/>
      <c r="BB13" s="99">
        <v>4.150448456253919E-2</v>
      </c>
      <c r="BC13" s="99">
        <v>-0.12404249734983697</v>
      </c>
      <c r="BD13" s="99">
        <v>7.0654269586723606E-2</v>
      </c>
      <c r="BE13" s="99">
        <v>0.26302035456018591</v>
      </c>
      <c r="BF13" s="99">
        <v>0.1075103641216375</v>
      </c>
      <c r="BG13" s="99">
        <v>0.28812913877412827</v>
      </c>
      <c r="BH13" s="100"/>
      <c r="BI13" s="99" t="s">
        <v>106</v>
      </c>
      <c r="BJ13" s="99">
        <v>-5.7354444046254893E-2</v>
      </c>
      <c r="BK13" s="99">
        <v>3.1244850889801556E-2</v>
      </c>
      <c r="BL13" s="99">
        <v>-0.47315380051786626</v>
      </c>
      <c r="BM13" s="99">
        <v>-0.12559019735625265</v>
      </c>
      <c r="BN13" s="99">
        <v>-0.17346487598929683</v>
      </c>
      <c r="BO13" s="99">
        <v>-4.8737040472766946E-2</v>
      </c>
      <c r="BP13" s="100"/>
      <c r="BQ13" s="99" t="s">
        <v>106</v>
      </c>
      <c r="BR13" s="99" t="s">
        <v>106</v>
      </c>
      <c r="BS13" s="99" t="s">
        <v>106</v>
      </c>
      <c r="BT13" s="99" t="s">
        <v>106</v>
      </c>
      <c r="BU13" s="99" t="s">
        <v>106</v>
      </c>
      <c r="BV13" s="99" t="s">
        <v>106</v>
      </c>
      <c r="BW13" s="100"/>
      <c r="BX13" s="99" t="s">
        <v>106</v>
      </c>
      <c r="BY13" s="99" t="s">
        <v>106</v>
      </c>
      <c r="BZ13" s="99" t="s">
        <v>106</v>
      </c>
      <c r="CA13" s="99" t="s">
        <v>106</v>
      </c>
      <c r="CB13" s="99" t="s">
        <v>106</v>
      </c>
      <c r="CC13" s="99" t="s">
        <v>106</v>
      </c>
      <c r="CD13" s="99" t="s">
        <v>106</v>
      </c>
      <c r="CE13" s="55"/>
    </row>
    <row r="14" spans="1:83" x14ac:dyDescent="0.2">
      <c r="A14" s="39">
        <v>2020</v>
      </c>
      <c r="B14" s="55">
        <v>2913.0980849702</v>
      </c>
      <c r="C14" s="55">
        <v>1303.58367994062</v>
      </c>
      <c r="D14" s="55">
        <v>1968.5767125887899</v>
      </c>
      <c r="E14" s="55">
        <v>3299.87929756223</v>
      </c>
      <c r="F14" s="65">
        <v>9485.1377750618394</v>
      </c>
      <c r="G14" s="55">
        <v>2841.3242601121001</v>
      </c>
      <c r="H14" s="55"/>
      <c r="I14" s="55">
        <v>17909.355477777499</v>
      </c>
      <c r="J14" s="55">
        <v>989.05348301046001</v>
      </c>
      <c r="K14" s="55">
        <v>893.46626245809193</v>
      </c>
      <c r="L14" s="55">
        <v>128.73597600077801</v>
      </c>
      <c r="M14" s="55">
        <v>7177.6303603640899</v>
      </c>
      <c r="N14" s="55">
        <v>38.521821346407698</v>
      </c>
      <c r="O14" s="55">
        <v>27136.763380957327</v>
      </c>
      <c r="P14" s="55"/>
      <c r="Q14" s="55">
        <v>211506.50093525901</v>
      </c>
      <c r="R14" s="55">
        <v>40.430798723320102</v>
      </c>
      <c r="S14" s="55">
        <v>545.38831023320108</v>
      </c>
      <c r="T14" s="55">
        <v>628.32415448221207</v>
      </c>
      <c r="U14" s="55">
        <v>51032.755228124886</v>
      </c>
      <c r="V14" s="55">
        <v>10.645305533596801</v>
      </c>
      <c r="W14" s="65">
        <v>263764.04473235627</v>
      </c>
      <c r="X14" s="55"/>
      <c r="Y14" s="55">
        <v>5628.42136877959</v>
      </c>
      <c r="Z14" s="55">
        <v>9133.9210504251987</v>
      </c>
      <c r="AA14" s="55">
        <v>93770.402200488024</v>
      </c>
      <c r="AB14" s="55">
        <v>108532.74461969282</v>
      </c>
      <c r="AC14" s="55"/>
      <c r="AD14" s="55">
        <v>2763.8465296188001</v>
      </c>
      <c r="AE14" s="55">
        <v>14262.532404837799</v>
      </c>
      <c r="AF14" s="55">
        <v>90072.963329188293</v>
      </c>
      <c r="AG14" s="55">
        <v>107099.3422636449</v>
      </c>
      <c r="AH14" s="55"/>
      <c r="AI14" s="55">
        <v>1092.86987666345</v>
      </c>
      <c r="AJ14" s="55">
        <v>3740.3099256943201</v>
      </c>
      <c r="AK14" s="55">
        <v>79920.679202679778</v>
      </c>
      <c r="AL14" s="55">
        <v>84753.85900503755</v>
      </c>
      <c r="AM14" s="55"/>
      <c r="AN14" s="55">
        <v>59.935378896369706</v>
      </c>
      <c r="AO14" s="55">
        <v>53.383954026692301</v>
      </c>
      <c r="AP14" s="55">
        <v>36509.601736090881</v>
      </c>
      <c r="AQ14" s="55">
        <v>36622.921069013944</v>
      </c>
      <c r="AR14" s="55"/>
      <c r="AS14" s="55">
        <v>9425.2023961654795</v>
      </c>
      <c r="AT14" s="55">
        <v>27083.3794269307</v>
      </c>
      <c r="AU14" s="55">
        <v>227254.4429962647</v>
      </c>
      <c r="AV14" s="55">
        <v>263763.02481936087</v>
      </c>
      <c r="AW14" s="55"/>
      <c r="AX14" s="55">
        <v>4318.9994202991602</v>
      </c>
      <c r="AY14" s="55">
        <v>4383.8640378623804</v>
      </c>
      <c r="AZ14" s="55">
        <v>782.2743169003071</v>
      </c>
      <c r="BA14" s="55"/>
      <c r="BB14" s="99">
        <v>0.11935994254506044</v>
      </c>
      <c r="BC14" s="99">
        <v>0.14765246013335065</v>
      </c>
      <c r="BD14" s="99">
        <v>0.32326410727369881</v>
      </c>
      <c r="BE14" s="99">
        <v>-0.26532320062387771</v>
      </c>
      <c r="BF14" s="99">
        <v>-1.4938088065876487E-2</v>
      </c>
      <c r="BG14" s="99">
        <v>-3.0847399978130574E-2</v>
      </c>
      <c r="BH14" s="100"/>
      <c r="BI14" s="99" t="s">
        <v>106</v>
      </c>
      <c r="BJ14" s="99">
        <v>-0.31277215881393994</v>
      </c>
      <c r="BK14" s="99">
        <v>-0.44398947802076072</v>
      </c>
      <c r="BL14" s="99">
        <v>0.23637657021237124</v>
      </c>
      <c r="BM14" s="99">
        <v>0.44726448380980122</v>
      </c>
      <c r="BN14" s="99">
        <v>-0.17256224216876992</v>
      </c>
      <c r="BO14" s="99">
        <v>0.36520693683195216</v>
      </c>
      <c r="BP14" s="100"/>
      <c r="BQ14" s="99" t="s">
        <v>106</v>
      </c>
      <c r="BR14" s="99" t="s">
        <v>106</v>
      </c>
      <c r="BS14" s="99" t="s">
        <v>106</v>
      </c>
      <c r="BT14" s="99" t="s">
        <v>106</v>
      </c>
      <c r="BU14" s="99" t="s">
        <v>106</v>
      </c>
      <c r="BV14" s="99" t="s">
        <v>106</v>
      </c>
      <c r="BW14" s="100"/>
      <c r="BX14" s="99" t="s">
        <v>106</v>
      </c>
      <c r="BY14" s="99" t="s">
        <v>106</v>
      </c>
      <c r="BZ14" s="99" t="s">
        <v>106</v>
      </c>
      <c r="CA14" s="99" t="s">
        <v>106</v>
      </c>
      <c r="CB14" s="99" t="s">
        <v>106</v>
      </c>
      <c r="CC14" s="99" t="s">
        <v>106</v>
      </c>
      <c r="CD14" s="99" t="s">
        <v>106</v>
      </c>
      <c r="CE14" s="55"/>
    </row>
    <row r="15" spans="1:83" x14ac:dyDescent="0.2">
      <c r="A15" s="39">
        <v>2021</v>
      </c>
      <c r="B15" s="55">
        <v>2533.2768733579701</v>
      </c>
      <c r="C15" s="55">
        <v>886.09590361221603</v>
      </c>
      <c r="D15" s="55">
        <v>2223.3116325374299</v>
      </c>
      <c r="E15" s="55">
        <v>2769.3562474819701</v>
      </c>
      <c r="F15" s="65">
        <v>8412.0406569895858</v>
      </c>
      <c r="G15" s="55">
        <v>3249.22557082397</v>
      </c>
      <c r="H15" s="55"/>
      <c r="I15" s="55">
        <v>16677.6956396073</v>
      </c>
      <c r="J15" s="55">
        <v>612.44322392610093</v>
      </c>
      <c r="K15" s="55">
        <v>785.53132065165801</v>
      </c>
      <c r="L15" s="55">
        <v>47.689637096432399</v>
      </c>
      <c r="M15" s="55">
        <v>7108.3089188312506</v>
      </c>
      <c r="N15" s="55">
        <v>56.025997203414406</v>
      </c>
      <c r="O15" s="55">
        <v>25287.694737316157</v>
      </c>
      <c r="P15" s="55"/>
      <c r="Q15" s="55">
        <v>203454.12488594299</v>
      </c>
      <c r="R15" s="55">
        <v>36.354437071428499</v>
      </c>
      <c r="S15" s="55">
        <v>466.10758807142798</v>
      </c>
      <c r="T15" s="55">
        <v>424.79510847178398</v>
      </c>
      <c r="U15" s="55">
        <v>50187.511269710289</v>
      </c>
      <c r="V15" s="55">
        <v>10.961298281746</v>
      </c>
      <c r="W15" s="65">
        <v>254579.85458754966</v>
      </c>
      <c r="X15" s="55"/>
      <c r="Y15" s="55">
        <v>5479.5851197086295</v>
      </c>
      <c r="Z15" s="55">
        <v>8634.0396231274208</v>
      </c>
      <c r="AA15" s="55">
        <v>92636.341941007893</v>
      </c>
      <c r="AB15" s="55">
        <v>106749.96668384394</v>
      </c>
      <c r="AC15" s="55"/>
      <c r="AD15" s="55">
        <v>1636.58396977897</v>
      </c>
      <c r="AE15" s="55">
        <v>13556.459219832799</v>
      </c>
      <c r="AF15" s="55">
        <v>89128.299361653262</v>
      </c>
      <c r="AG15" s="55">
        <v>104321.34255126503</v>
      </c>
      <c r="AH15" s="55"/>
      <c r="AI15" s="55">
        <v>1295.8715675019901</v>
      </c>
      <c r="AJ15" s="55">
        <v>3098.23024753049</v>
      </c>
      <c r="AK15" s="55">
        <v>72815.213284888814</v>
      </c>
      <c r="AL15" s="55">
        <v>77209.315099921296</v>
      </c>
      <c r="AM15" s="55"/>
      <c r="AN15" s="55">
        <v>27.5262273165546</v>
      </c>
      <c r="AO15" s="55">
        <v>49.206630954658905</v>
      </c>
      <c r="AP15" s="55">
        <v>32262.541436130923</v>
      </c>
      <c r="AQ15" s="55">
        <v>32339.274294402137</v>
      </c>
      <c r="AR15" s="55"/>
      <c r="AS15" s="55">
        <v>8384.5144296730505</v>
      </c>
      <c r="AT15" s="55">
        <v>25239.5224595361</v>
      </c>
      <c r="AU15" s="55">
        <v>222317.31315141835</v>
      </c>
      <c r="AV15" s="55">
        <v>255941.3500406275</v>
      </c>
      <c r="AW15" s="55"/>
      <c r="AX15" s="55">
        <v>4346.4048607819905</v>
      </c>
      <c r="AY15" s="55">
        <v>2854.8398138698903</v>
      </c>
      <c r="AZ15" s="55">
        <v>1210.7959823377098</v>
      </c>
      <c r="BA15" s="55"/>
      <c r="BB15" s="99">
        <v>0.33756913638208541</v>
      </c>
      <c r="BC15" s="99">
        <v>0.29756974512015466</v>
      </c>
      <c r="BD15" s="99">
        <v>0.25587599806333872</v>
      </c>
      <c r="BE15" s="99">
        <v>0.39835857623960003</v>
      </c>
      <c r="BF15" s="99">
        <v>0.33408301071827418</v>
      </c>
      <c r="BG15" s="99">
        <v>0.22580648369641509</v>
      </c>
      <c r="BH15" s="100"/>
      <c r="BI15" s="99">
        <v>1.696690495118907</v>
      </c>
      <c r="BJ15" s="99">
        <v>-0.56530033433283211</v>
      </c>
      <c r="BK15" s="99">
        <v>-0.72380005667351721</v>
      </c>
      <c r="BL15" s="99">
        <v>0.67589184528254442</v>
      </c>
      <c r="BM15" s="99">
        <v>0.19451925591980812</v>
      </c>
      <c r="BN15" s="99">
        <v>0.16979153888821963</v>
      </c>
      <c r="BO15" s="99">
        <v>0.48532674912951013</v>
      </c>
      <c r="BP15" s="100"/>
      <c r="BQ15" s="99" t="s">
        <v>106</v>
      </c>
      <c r="BR15" s="99" t="s">
        <v>106</v>
      </c>
      <c r="BS15" s="99" t="s">
        <v>106</v>
      </c>
      <c r="BT15" s="99" t="s">
        <v>106</v>
      </c>
      <c r="BU15" s="99" t="s">
        <v>106</v>
      </c>
      <c r="BV15" s="99" t="s">
        <v>106</v>
      </c>
      <c r="BW15" s="100"/>
      <c r="BX15" s="99" t="s">
        <v>106</v>
      </c>
      <c r="BY15" s="99" t="s">
        <v>106</v>
      </c>
      <c r="BZ15" s="99" t="s">
        <v>106</v>
      </c>
      <c r="CA15" s="99" t="s">
        <v>106</v>
      </c>
      <c r="CB15" s="99" t="s">
        <v>106</v>
      </c>
      <c r="CC15" s="99" t="s">
        <v>106</v>
      </c>
      <c r="CD15" s="99" t="s">
        <v>106</v>
      </c>
      <c r="CE15" s="55"/>
    </row>
    <row r="16" spans="1:83" x14ac:dyDescent="0.2">
      <c r="A16" s="39">
        <v>2022</v>
      </c>
      <c r="B16" s="55">
        <v>2253.0375147851601</v>
      </c>
      <c r="C16" s="55">
        <v>694.71060938580206</v>
      </c>
      <c r="D16" s="55">
        <v>1487.3957266176901</v>
      </c>
      <c r="E16" s="55">
        <v>2227.6345556155302</v>
      </c>
      <c r="F16" s="65">
        <v>6662.7784064041825</v>
      </c>
      <c r="G16" s="55">
        <v>2643.5712543218697</v>
      </c>
      <c r="H16" s="55"/>
      <c r="I16" s="55">
        <v>10727.229131104401</v>
      </c>
      <c r="J16" s="55">
        <v>290.37324954640104</v>
      </c>
      <c r="K16" s="55">
        <v>553.84567515530796</v>
      </c>
      <c r="L16" s="55">
        <v>50.343474690365099</v>
      </c>
      <c r="M16" s="55">
        <v>4220.4921182983899</v>
      </c>
      <c r="N16" s="55">
        <v>43.233470280550193</v>
      </c>
      <c r="O16" s="55">
        <v>15885.517119075417</v>
      </c>
      <c r="P16" s="55"/>
      <c r="Q16" s="55">
        <v>180077.24859825501</v>
      </c>
      <c r="R16" s="55">
        <v>16.421672874501979</v>
      </c>
      <c r="S16" s="55">
        <v>470.56009282868496</v>
      </c>
      <c r="T16" s="55">
        <v>154.66632245418322</v>
      </c>
      <c r="U16" s="55">
        <v>43987.146498654729</v>
      </c>
      <c r="V16" s="55">
        <v>12.611626924302701</v>
      </c>
      <c r="W16" s="65">
        <v>224718.65481199141</v>
      </c>
      <c r="X16" s="55"/>
      <c r="Y16" s="55">
        <v>4046.7975844136599</v>
      </c>
      <c r="Z16" s="55">
        <v>5358.0855790019305</v>
      </c>
      <c r="AA16" s="55">
        <v>76933.638321683873</v>
      </c>
      <c r="AB16" s="55">
        <v>86338.521485099467</v>
      </c>
      <c r="AC16" s="55"/>
      <c r="AD16" s="55">
        <v>1729.71782620103</v>
      </c>
      <c r="AE16" s="55">
        <v>8114.13585204227</v>
      </c>
      <c r="AF16" s="55">
        <v>74880.933135340354</v>
      </c>
      <c r="AG16" s="55">
        <v>84724.786813583662</v>
      </c>
      <c r="AH16" s="55"/>
      <c r="AI16" s="55">
        <v>886.26299578948908</v>
      </c>
      <c r="AJ16" s="55">
        <v>2413.2956880312299</v>
      </c>
      <c r="AK16" s="55">
        <v>72904.083354967021</v>
      </c>
      <c r="AL16" s="55">
        <v>76203.642038787744</v>
      </c>
      <c r="AM16" s="55"/>
      <c r="AN16" s="55">
        <v>20.7336353474013</v>
      </c>
      <c r="AO16" s="55">
        <v>44.665664300101902</v>
      </c>
      <c r="AP16" s="55">
        <v>30757.737300737041</v>
      </c>
      <c r="AQ16" s="55">
        <v>30823.136600384543</v>
      </c>
      <c r="AR16" s="55"/>
      <c r="AS16" s="55">
        <v>6642.0447710567905</v>
      </c>
      <c r="AT16" s="55">
        <v>15840.851454775298</v>
      </c>
      <c r="AU16" s="55">
        <v>193960.9175112542</v>
      </c>
      <c r="AV16" s="55">
        <v>216443.81373708628</v>
      </c>
      <c r="AW16" s="55"/>
      <c r="AX16" s="55">
        <v>3215.1129752066699</v>
      </c>
      <c r="AY16" s="55">
        <v>2492.79538535342</v>
      </c>
      <c r="AZ16" s="55">
        <v>954.87004584409294</v>
      </c>
      <c r="BA16" s="55"/>
      <c r="BB16" s="99">
        <v>-0.13038394195234093</v>
      </c>
      <c r="BC16" s="99">
        <v>-0.32026158562173856</v>
      </c>
      <c r="BD16" s="99">
        <v>0.12940055539600959</v>
      </c>
      <c r="BE16" s="99">
        <v>-0.16077044104982308</v>
      </c>
      <c r="BF16" s="99">
        <v>-0.11313458418006561</v>
      </c>
      <c r="BG16" s="99">
        <v>0.14356028153427891</v>
      </c>
      <c r="BH16" s="100"/>
      <c r="BI16" s="99">
        <v>-6.8771868406905079E-2</v>
      </c>
      <c r="BJ16" s="99">
        <v>-0.38077845693242063</v>
      </c>
      <c r="BK16" s="99">
        <v>-0.12080472015751864</v>
      </c>
      <c r="BL16" s="99">
        <v>-0.62955470119600299</v>
      </c>
      <c r="BM16" s="99">
        <v>-9.6579843280371058E-3</v>
      </c>
      <c r="BN16" s="99">
        <v>0.45439637185376847</v>
      </c>
      <c r="BO16" s="99">
        <v>-6.8138879264382668E-2</v>
      </c>
      <c r="BP16" s="100"/>
      <c r="BQ16" s="99" t="s">
        <v>106</v>
      </c>
      <c r="BR16" s="99" t="s">
        <v>106</v>
      </c>
      <c r="BS16" s="99" t="s">
        <v>106</v>
      </c>
      <c r="BT16" s="99" t="s">
        <v>106</v>
      </c>
      <c r="BU16" s="99" t="s">
        <v>106</v>
      </c>
      <c r="BV16" s="99" t="s">
        <v>106</v>
      </c>
      <c r="BW16" s="100"/>
      <c r="BX16" s="99" t="s">
        <v>106</v>
      </c>
      <c r="BY16" s="99" t="s">
        <v>106</v>
      </c>
      <c r="BZ16" s="99" t="s">
        <v>106</v>
      </c>
      <c r="CA16" s="99" t="s">
        <v>106</v>
      </c>
      <c r="CB16" s="99" t="s">
        <v>106</v>
      </c>
      <c r="CC16" s="99" t="s">
        <v>106</v>
      </c>
      <c r="CD16" s="99" t="s">
        <v>106</v>
      </c>
      <c r="CE16" s="55"/>
    </row>
    <row r="17" spans="1:83" x14ac:dyDescent="0.2">
      <c r="A17" s="39">
        <v>2023</v>
      </c>
      <c r="B17" s="55">
        <v>1425.8993601622901</v>
      </c>
      <c r="C17" s="55">
        <v>572.955167689635</v>
      </c>
      <c r="D17" s="55">
        <v>1504.50424858619</v>
      </c>
      <c r="E17" s="55">
        <v>2109.6338809077902</v>
      </c>
      <c r="F17" s="65">
        <v>5612.9926573459052</v>
      </c>
      <c r="G17" s="55">
        <v>2275.3750117678901</v>
      </c>
      <c r="H17" s="55"/>
      <c r="I17" s="55">
        <v>9765.6116607058902</v>
      </c>
      <c r="J17" s="55">
        <v>294.85905634067399</v>
      </c>
      <c r="K17" s="55">
        <v>445.84862068988195</v>
      </c>
      <c r="L17" s="55">
        <v>68.944251157445109</v>
      </c>
      <c r="M17" s="55">
        <v>4889.3486521673003</v>
      </c>
      <c r="N17" s="55">
        <v>66.821225947736892</v>
      </c>
      <c r="O17" s="55">
        <v>15531.433467008928</v>
      </c>
      <c r="P17" s="55"/>
      <c r="Q17" s="55">
        <v>189534.085619477</v>
      </c>
      <c r="R17" s="55">
        <v>2.9809044279999997</v>
      </c>
      <c r="S17" s="55">
        <v>366.46573540399999</v>
      </c>
      <c r="T17" s="55">
        <v>134.477968516</v>
      </c>
      <c r="U17" s="55">
        <v>49129.878080118906</v>
      </c>
      <c r="V17" s="55">
        <v>13.032894619999999</v>
      </c>
      <c r="W17" s="65">
        <v>239180.92120256391</v>
      </c>
      <c r="X17" s="55"/>
      <c r="Y17" s="55">
        <v>3175.7948573523404</v>
      </c>
      <c r="Z17" s="55">
        <v>4667.1012881301895</v>
      </c>
      <c r="AA17" s="55">
        <v>77285.651619558892</v>
      </c>
      <c r="AB17" s="55">
        <v>85128.547765041425</v>
      </c>
      <c r="AC17" s="55"/>
      <c r="AD17" s="55">
        <v>1718.62660903297</v>
      </c>
      <c r="AE17" s="55">
        <v>6249.35907239894</v>
      </c>
      <c r="AF17" s="55">
        <v>76420.095211871987</v>
      </c>
      <c r="AG17" s="55">
        <v>84388.080893303893</v>
      </c>
      <c r="AH17" s="55"/>
      <c r="AI17" s="55">
        <v>718.69866480460303</v>
      </c>
      <c r="AJ17" s="55">
        <v>4614.9731064797897</v>
      </c>
      <c r="AK17" s="55">
        <v>85475.174371133398</v>
      </c>
      <c r="AL17" s="55">
        <v>90808.846142417795</v>
      </c>
      <c r="AM17" s="55"/>
      <c r="AN17" s="55">
        <v>25.687902782611701</v>
      </c>
      <c r="AO17" s="55">
        <v>37.686000158468595</v>
      </c>
      <c r="AP17" s="55">
        <v>28149.442377503998</v>
      </c>
      <c r="AQ17" s="55">
        <v>28212.816280445077</v>
      </c>
      <c r="AR17" s="55"/>
      <c r="AS17" s="55">
        <v>5587.4322284072996</v>
      </c>
      <c r="AT17" s="55">
        <v>15493.7474668504</v>
      </c>
      <c r="AU17" s="55">
        <v>211031.47882506004</v>
      </c>
      <c r="AV17" s="55">
        <v>232112.65852031775</v>
      </c>
      <c r="AW17" s="55"/>
      <c r="AX17" s="55">
        <v>2340.9861264125902</v>
      </c>
      <c r="AY17" s="55">
        <v>2648.7200546272602</v>
      </c>
      <c r="AZ17" s="55">
        <v>623.41395015005901</v>
      </c>
      <c r="BA17" s="55"/>
      <c r="BB17" s="99">
        <v>-0.11062326487879726</v>
      </c>
      <c r="BC17" s="99">
        <v>-0.21598711092808565</v>
      </c>
      <c r="BD17" s="99">
        <v>-0.33099989005133335</v>
      </c>
      <c r="BE17" s="99">
        <v>-0.19561285853309729</v>
      </c>
      <c r="BF17" s="99">
        <v>-0.20794743177232944</v>
      </c>
      <c r="BG17" s="99">
        <v>-0.18639959070262779</v>
      </c>
      <c r="BH17" s="100"/>
      <c r="BI17" s="99">
        <v>-0.35679188762573022</v>
      </c>
      <c r="BJ17" s="99">
        <v>-0.52587727612537316</v>
      </c>
      <c r="BK17" s="99">
        <v>-0.29494132112281557</v>
      </c>
      <c r="BL17" s="99">
        <v>5.5648097899474891E-2</v>
      </c>
      <c r="BM17" s="99">
        <v>-0.4062593274305355</v>
      </c>
      <c r="BN17" s="99">
        <v>-0.22833198089126727</v>
      </c>
      <c r="BO17" s="99">
        <v>-0.37180841179509649</v>
      </c>
      <c r="BP17" s="100"/>
      <c r="BQ17" s="99" t="s">
        <v>106</v>
      </c>
      <c r="BR17" s="99" t="s">
        <v>106</v>
      </c>
      <c r="BS17" s="99" t="s">
        <v>106</v>
      </c>
      <c r="BT17" s="99" t="s">
        <v>106</v>
      </c>
      <c r="BU17" s="99" t="s">
        <v>106</v>
      </c>
      <c r="BV17" s="99" t="s">
        <v>106</v>
      </c>
      <c r="BW17" s="100"/>
      <c r="BX17" s="99" t="s">
        <v>106</v>
      </c>
      <c r="BY17" s="99" t="s">
        <v>106</v>
      </c>
      <c r="BZ17" s="99" t="s">
        <v>106</v>
      </c>
      <c r="CA17" s="99" t="s">
        <v>106</v>
      </c>
      <c r="CB17" s="99" t="s">
        <v>106</v>
      </c>
      <c r="CC17" s="99" t="s">
        <v>106</v>
      </c>
      <c r="CD17" s="99" t="s">
        <v>106</v>
      </c>
      <c r="CE17" s="55"/>
    </row>
    <row r="18" spans="1:83" x14ac:dyDescent="0.2">
      <c r="A18" s="39">
        <v>2024</v>
      </c>
      <c r="B18" s="55">
        <v>1786.1382907003601</v>
      </c>
      <c r="C18" s="55">
        <v>814.28782185191506</v>
      </c>
      <c r="D18" s="55">
        <v>1971.3286824187601</v>
      </c>
      <c r="E18" s="55">
        <v>2580.6752978997101</v>
      </c>
      <c r="F18" s="65">
        <v>7152.4300928707453</v>
      </c>
      <c r="G18" s="55">
        <v>2948.3790666508098</v>
      </c>
      <c r="H18" s="55"/>
      <c r="I18" s="55">
        <v>11477.946820676902</v>
      </c>
      <c r="J18" s="55">
        <v>335.45247708501796</v>
      </c>
      <c r="K18" s="55">
        <v>569.40023935366298</v>
      </c>
      <c r="L18" s="55">
        <v>37.004521291121698</v>
      </c>
      <c r="M18" s="55">
        <v>6297.5889578321403</v>
      </c>
      <c r="N18" s="55">
        <v>40.191452312257603</v>
      </c>
      <c r="O18" s="55">
        <v>18757.5844685511</v>
      </c>
      <c r="P18" s="55"/>
      <c r="Q18" s="55">
        <v>228581.64174839199</v>
      </c>
      <c r="R18" s="55">
        <v>13.754318011904752</v>
      </c>
      <c r="S18" s="55">
        <v>368.39751697222198</v>
      </c>
      <c r="T18" s="55">
        <v>68.008436079364998</v>
      </c>
      <c r="U18" s="55">
        <v>61666.366998565056</v>
      </c>
      <c r="V18" s="55">
        <v>13.7426037619047</v>
      </c>
      <c r="W18" s="65">
        <v>290711.9116217824</v>
      </c>
      <c r="X18" s="55"/>
      <c r="Y18" s="55">
        <v>4436.2803199283508</v>
      </c>
      <c r="Z18" s="55">
        <v>5218.8192163235799</v>
      </c>
      <c r="AA18" s="55">
        <v>95434.953077317448</v>
      </c>
      <c r="AB18" s="55">
        <v>105090.05261356938</v>
      </c>
      <c r="AC18" s="55"/>
      <c r="AD18" s="55">
        <v>1730.90963617902</v>
      </c>
      <c r="AE18" s="55">
        <v>7320.1084560098598</v>
      </c>
      <c r="AF18" s="55">
        <v>94885.20943250948</v>
      </c>
      <c r="AG18" s="55">
        <v>103936.22752469836</v>
      </c>
      <c r="AH18" s="55"/>
      <c r="AI18" s="55">
        <v>985.24013676337802</v>
      </c>
      <c r="AJ18" s="55">
        <v>6218.6567962177196</v>
      </c>
      <c r="AK18" s="55">
        <v>100391.74911195559</v>
      </c>
      <c r="AL18" s="55">
        <v>107595.64604493669</v>
      </c>
      <c r="AM18" s="55"/>
      <c r="AN18" s="55">
        <v>29.682948520021899</v>
      </c>
      <c r="AO18" s="55">
        <v>48.564422601397098</v>
      </c>
      <c r="AP18" s="55">
        <v>31471.149727777774</v>
      </c>
      <c r="AQ18" s="55">
        <v>31549.397098899193</v>
      </c>
      <c r="AR18" s="55"/>
      <c r="AS18" s="55">
        <v>7122.7471443507302</v>
      </c>
      <c r="AT18" s="55">
        <v>18709.020045949699</v>
      </c>
      <c r="AU18" s="55">
        <v>259240.76189400503</v>
      </c>
      <c r="AV18" s="55">
        <v>285072.52908430545</v>
      </c>
      <c r="AW18" s="55"/>
      <c r="AX18" s="55">
        <v>2834.4927134698601</v>
      </c>
      <c r="AY18" s="55">
        <v>3446.5050841172701</v>
      </c>
      <c r="AZ18" s="55">
        <v>871.43229528362406</v>
      </c>
      <c r="BA18" s="55"/>
      <c r="BB18" s="99">
        <v>-0.36712134138687091</v>
      </c>
      <c r="BC18" s="99">
        <v>-0.1752606625711558</v>
      </c>
      <c r="BD18" s="99">
        <v>1.1502333684529464E-2</v>
      </c>
      <c r="BE18" s="99">
        <v>-5.2971289393171861E-2</v>
      </c>
      <c r="BF18" s="99">
        <v>-0.15755975736026817</v>
      </c>
      <c r="BG18" s="99">
        <v>-0.13927986315936447</v>
      </c>
      <c r="BH18" s="100"/>
      <c r="BI18" s="99">
        <v>-8.9642670874832797E-2</v>
      </c>
      <c r="BJ18" s="99">
        <v>1.5448416137782361E-2</v>
      </c>
      <c r="BK18" s="99">
        <v>-0.19499485020830354</v>
      </c>
      <c r="BL18" s="99">
        <v>0.36947740658512562</v>
      </c>
      <c r="BM18" s="99">
        <v>0.15847832791086436</v>
      </c>
      <c r="BN18" s="99">
        <v>0.54559015304858183</v>
      </c>
      <c r="BO18" s="99">
        <v>-2.2289715179703129E-2</v>
      </c>
      <c r="BP18" s="100"/>
      <c r="BQ18" s="99" t="s">
        <v>106</v>
      </c>
      <c r="BR18" s="99" t="s">
        <v>106</v>
      </c>
      <c r="BS18" s="99" t="s">
        <v>106</v>
      </c>
      <c r="BT18" s="99" t="s">
        <v>106</v>
      </c>
      <c r="BU18" s="99" t="s">
        <v>106</v>
      </c>
      <c r="BV18" s="99" t="s">
        <v>106</v>
      </c>
      <c r="BW18" s="100"/>
      <c r="BX18" s="99" t="s">
        <v>106</v>
      </c>
      <c r="BY18" s="99" t="s">
        <v>106</v>
      </c>
      <c r="BZ18" s="99" t="s">
        <v>106</v>
      </c>
      <c r="CA18" s="99" t="s">
        <v>106</v>
      </c>
      <c r="CB18" s="99" t="s">
        <v>106</v>
      </c>
      <c r="CC18" s="99" t="s">
        <v>106</v>
      </c>
      <c r="CD18" s="99" t="s">
        <v>106</v>
      </c>
      <c r="CE18" s="55"/>
    </row>
    <row r="19" spans="1:83" x14ac:dyDescent="0.2">
      <c r="A19" s="39">
        <v>2025</v>
      </c>
      <c r="B19" s="55">
        <v>2033.3961710025401</v>
      </c>
      <c r="C19" s="55">
        <v>1034.1770876197099</v>
      </c>
      <c r="D19" s="55">
        <v>2616.4424927048804</v>
      </c>
      <c r="E19" s="55">
        <v>3242.6165631200802</v>
      </c>
      <c r="F19" s="65">
        <v>8926.6323144472117</v>
      </c>
      <c r="G19" s="55">
        <v>3583.54625650853</v>
      </c>
      <c r="H19" s="55"/>
      <c r="I19" s="55">
        <v>11805.323935923099</v>
      </c>
      <c r="J19" s="55">
        <v>540.36074439743402</v>
      </c>
      <c r="K19" s="55">
        <v>580.483427674572</v>
      </c>
      <c r="L19" s="55">
        <v>55.039819517154996</v>
      </c>
      <c r="M19" s="55">
        <v>7141.4103186660905</v>
      </c>
      <c r="N19" s="55">
        <v>31.9679308823595</v>
      </c>
      <c r="O19" s="55">
        <v>20154.586177060708</v>
      </c>
      <c r="P19" s="55"/>
      <c r="Q19" s="55">
        <v>258587.71178440601</v>
      </c>
      <c r="R19" s="55">
        <v>5.8569530796812677</v>
      </c>
      <c r="S19" s="55">
        <v>487.891860749003</v>
      </c>
      <c r="T19" s="55">
        <v>86.272517517928236</v>
      </c>
      <c r="U19" s="55">
        <v>70606.97432271314</v>
      </c>
      <c r="V19" s="55">
        <v>13.7065988844621</v>
      </c>
      <c r="W19" s="65">
        <v>329788.41403735022</v>
      </c>
      <c r="X19" s="55"/>
      <c r="Y19" s="55">
        <v>5808.9024639393801</v>
      </c>
      <c r="Z19" s="55">
        <v>5931.9629655398594</v>
      </c>
      <c r="AA19" s="55">
        <v>107427.47823575238</v>
      </c>
      <c r="AB19" s="55">
        <v>119168.34366523162</v>
      </c>
      <c r="AC19" s="55"/>
      <c r="AD19" s="55">
        <v>1900.0160544866299</v>
      </c>
      <c r="AE19" s="55">
        <v>8436.9109514256288</v>
      </c>
      <c r="AF19" s="55">
        <v>106859.89758788836</v>
      </c>
      <c r="AG19" s="55">
        <v>117196.82459380063</v>
      </c>
      <c r="AH19" s="55"/>
      <c r="AI19" s="55">
        <v>1217.7137960212099</v>
      </c>
      <c r="AJ19" s="55">
        <v>5785.7122600953098</v>
      </c>
      <c r="AK19" s="55">
        <v>115501.03821370837</v>
      </c>
      <c r="AL19" s="55">
        <v>122504.46426982488</v>
      </c>
      <c r="AM19" s="55"/>
      <c r="AN19" s="55">
        <v>49.645127779491901</v>
      </c>
      <c r="AO19" s="55">
        <v>73.060926009276599</v>
      </c>
      <c r="AP19" s="55">
        <v>37367.739295999963</v>
      </c>
      <c r="AQ19" s="55">
        <v>37490.44534978873</v>
      </c>
      <c r="AR19" s="55"/>
      <c r="AS19" s="55">
        <v>8876.9871866677404</v>
      </c>
      <c r="AT19" s="55">
        <v>20081.525251051498</v>
      </c>
      <c r="AU19" s="55">
        <v>292420.67474135006</v>
      </c>
      <c r="AV19" s="55">
        <v>321379.18717906927</v>
      </c>
      <c r="AW19" s="55"/>
      <c r="AX19" s="55">
        <v>3165.9723832938798</v>
      </c>
      <c r="AY19" s="55">
        <v>5194.2768814648998</v>
      </c>
      <c r="AZ19" s="55">
        <v>566.383049688445</v>
      </c>
      <c r="BA19" s="55"/>
      <c r="BB19" s="99">
        <f t="shared" ref="BB19" si="0">IFERROR(B19/B18-1, "n/a")</f>
        <v>0.13843154339702779</v>
      </c>
      <c r="BC19" s="99">
        <f t="shared" ref="BC19" si="1">IFERROR(C19/C18-1, "n/a")</f>
        <v>0.27003875026364277</v>
      </c>
      <c r="BD19" s="99">
        <f t="shared" ref="BD19" si="2">IFERROR(D19/D18-1, "n/a")</f>
        <v>0.32724822402248277</v>
      </c>
      <c r="BE19" s="99">
        <f t="shared" ref="BE19" si="3">IFERROR(E19/E18-1, "n/a")</f>
        <v>0.2564992448910921</v>
      </c>
      <c r="BF19" s="99">
        <f t="shared" ref="BF19" si="4">IFERROR(F19/F18-1, "n/a")</f>
        <v>0.2480558633274752</v>
      </c>
      <c r="BG19" s="99">
        <f t="shared" ref="BG19" si="5">IFERROR(G19/G18-1, "n/a")</f>
        <v>0.21542928351449531</v>
      </c>
      <c r="BH19" s="100"/>
      <c r="BI19" s="99">
        <f t="shared" ref="BI19" si="6">IFERROR(I19/I18-1, "n/a")</f>
        <v>2.8522271479463956E-2</v>
      </c>
      <c r="BJ19" s="99">
        <f t="shared" ref="BJ19" si="7">IFERROR(J19/J18-1, "n/a")</f>
        <v>0.61084141960437388</v>
      </c>
      <c r="BK19" s="99">
        <f t="shared" ref="BK19" si="8">IFERROR(K19/K18-1, "n/a")</f>
        <v>1.9464670990461341E-2</v>
      </c>
      <c r="BL19" s="99">
        <f t="shared" ref="BL19" si="9">IFERROR(L19/L18-1, "n/a")</f>
        <v>0.48738093607930044</v>
      </c>
      <c r="BM19" s="99">
        <f t="shared" ref="BM19" si="10">IFERROR(M19/M18-1, "n/a")</f>
        <v>0.13399117765291946</v>
      </c>
      <c r="BN19" s="99">
        <f t="shared" ref="BN19" si="11">IFERROR(N19/N18-1, "n/a")</f>
        <v>-0.20460871545540271</v>
      </c>
      <c r="BO19" s="99">
        <f t="shared" ref="BO19" si="12">IFERROR(O19/O18-1, "n/a")</f>
        <v>7.4476631618096478E-2</v>
      </c>
      <c r="BP19" s="100"/>
      <c r="BQ19" s="99" t="s">
        <v>106</v>
      </c>
      <c r="BR19" s="99" t="s">
        <v>106</v>
      </c>
      <c r="BS19" s="99" t="s">
        <v>106</v>
      </c>
      <c r="BT19" s="99" t="s">
        <v>106</v>
      </c>
      <c r="BU19" s="99" t="s">
        <v>106</v>
      </c>
      <c r="BV19" s="99" t="s">
        <v>106</v>
      </c>
      <c r="BW19" s="100"/>
      <c r="BX19" s="99" t="s">
        <v>106</v>
      </c>
      <c r="BY19" s="99" t="s">
        <v>106</v>
      </c>
      <c r="BZ19" s="99" t="s">
        <v>106</v>
      </c>
      <c r="CA19" s="99" t="s">
        <v>106</v>
      </c>
      <c r="CB19" s="99" t="s">
        <v>106</v>
      </c>
      <c r="CC19" s="99" t="s">
        <v>106</v>
      </c>
      <c r="CD19" s="99" t="s">
        <v>106</v>
      </c>
      <c r="CE19" s="55"/>
    </row>
    <row r="20" spans="1:83" x14ac:dyDescent="0.2">
      <c r="A20" s="39"/>
      <c r="B20" s="78"/>
      <c r="C20" s="78"/>
      <c r="D20" s="78"/>
      <c r="E20" s="78"/>
      <c r="F20" s="78"/>
      <c r="G20" s="78"/>
      <c r="H20" s="77"/>
      <c r="I20" s="78"/>
      <c r="J20" s="78"/>
      <c r="K20" s="78"/>
      <c r="L20" s="78"/>
      <c r="M20" s="78"/>
      <c r="N20" s="78"/>
      <c r="O20" s="78"/>
      <c r="P20" s="77"/>
      <c r="Q20" s="78"/>
      <c r="R20" s="78"/>
      <c r="S20" s="78"/>
      <c r="T20" s="78"/>
      <c r="U20" s="78"/>
      <c r="V20" s="78"/>
      <c r="W20" s="78"/>
      <c r="X20" s="77"/>
      <c r="Y20" s="78"/>
      <c r="Z20" s="78"/>
      <c r="AA20" s="78"/>
      <c r="AB20" s="78"/>
      <c r="AC20" s="77"/>
      <c r="AD20" s="78"/>
      <c r="AE20" s="78"/>
      <c r="AF20" s="78"/>
      <c r="AG20" s="78"/>
      <c r="AH20" s="77"/>
      <c r="AI20" s="78"/>
      <c r="AJ20" s="78"/>
      <c r="AK20" s="78"/>
      <c r="AL20" s="78"/>
      <c r="AM20" s="77"/>
      <c r="AN20" s="55"/>
      <c r="AO20" s="55"/>
      <c r="AP20" s="55"/>
      <c r="AQ20" s="55"/>
      <c r="AR20" s="77"/>
      <c r="AS20" s="55"/>
      <c r="AT20" s="55"/>
      <c r="AU20" s="55"/>
      <c r="AV20" s="55"/>
      <c r="AW20" s="77"/>
      <c r="AX20" s="78"/>
      <c r="AY20" s="78"/>
      <c r="AZ20" s="78"/>
      <c r="BA20" s="77"/>
      <c r="BH20" s="122"/>
      <c r="BP20" s="122"/>
      <c r="BQ20" s="99"/>
      <c r="BR20" s="99"/>
      <c r="BS20" s="99"/>
      <c r="BT20" s="99"/>
      <c r="BU20" s="99"/>
      <c r="BV20" s="99"/>
      <c r="BW20" s="122"/>
      <c r="BX20" s="99"/>
      <c r="BY20" s="99"/>
      <c r="BZ20" s="99"/>
      <c r="CA20" s="99"/>
      <c r="CB20" s="99"/>
      <c r="CC20" s="99"/>
      <c r="CD20" s="99"/>
      <c r="CE20" s="77"/>
    </row>
    <row r="21" spans="1:83" x14ac:dyDescent="0.2">
      <c r="A21" s="31" t="s">
        <v>141</v>
      </c>
      <c r="B21" s="55">
        <v>1452.71653542028</v>
      </c>
      <c r="C21" s="55">
        <v>561.04083290268306</v>
      </c>
      <c r="D21" s="55">
        <v>1395.4904261099898</v>
      </c>
      <c r="E21" s="55">
        <v>2318.3398928985398</v>
      </c>
      <c r="F21" s="55">
        <v>5727.5876873314928</v>
      </c>
      <c r="G21" s="55">
        <v>2517.40426240328</v>
      </c>
      <c r="I21" s="55">
        <v>9969.3587733448603</v>
      </c>
      <c r="J21" s="55">
        <v>305.26948167545402</v>
      </c>
      <c r="K21" s="55">
        <v>515.41354208008397</v>
      </c>
      <c r="L21" s="55">
        <v>34.2930713650345</v>
      </c>
      <c r="M21" s="55">
        <v>5718.4626060955798</v>
      </c>
      <c r="N21" s="55">
        <v>38.251059497765901</v>
      </c>
      <c r="O21" s="55">
        <v>16581.048534058777</v>
      </c>
      <c r="Q21" s="55">
        <v>199634.81159373498</v>
      </c>
      <c r="R21" s="55">
        <v>4.0386099841269765</v>
      </c>
      <c r="S21" s="55">
        <v>314.42746142857101</v>
      </c>
      <c r="T21" s="55">
        <v>81.012530126984004</v>
      </c>
      <c r="U21" s="55">
        <v>50752.880702571332</v>
      </c>
      <c r="V21" s="55">
        <v>19.518519222222203</v>
      </c>
      <c r="W21" s="65">
        <v>250806.68941706821</v>
      </c>
      <c r="Y21" s="55">
        <v>3250.08536023339</v>
      </c>
      <c r="Z21" s="55">
        <v>4869.5457955275897</v>
      </c>
      <c r="AA21" s="55">
        <v>80652.886231730125</v>
      </c>
      <c r="AB21" s="55">
        <v>88772.517387491098</v>
      </c>
      <c r="AD21" s="55">
        <v>1719.9829600282198</v>
      </c>
      <c r="AE21" s="55">
        <v>6065.9271516127301</v>
      </c>
      <c r="AF21" s="55">
        <v>80479.898056111066</v>
      </c>
      <c r="AG21" s="55">
        <v>88265.808167752009</v>
      </c>
      <c r="AI21" s="55">
        <v>758.02521565718803</v>
      </c>
      <c r="AJ21" s="55">
        <v>5645.5755869184595</v>
      </c>
      <c r="AK21" s="55">
        <v>89673.905129227904</v>
      </c>
      <c r="AL21" s="55">
        <v>96077.505931803549</v>
      </c>
      <c r="AN21" s="55">
        <v>20.489408595496698</v>
      </c>
      <c r="AO21" s="55">
        <v>36.513208301667497</v>
      </c>
      <c r="AP21" s="55">
        <v>29214.803638095236</v>
      </c>
      <c r="AQ21" s="55">
        <v>29271.8062549924</v>
      </c>
      <c r="AS21" s="55">
        <v>5707.6041273233095</v>
      </c>
      <c r="AT21" s="55">
        <v>16544.535325757101</v>
      </c>
      <c r="AU21" s="55">
        <v>221591.88577897375</v>
      </c>
      <c r="AV21" s="55">
        <v>243844.02523205418</v>
      </c>
      <c r="AX21" s="55">
        <v>2190.7132206032202</v>
      </c>
      <c r="AY21" s="55">
        <v>2644.69403547915</v>
      </c>
      <c r="AZ21" s="55">
        <v>892.68627983642807</v>
      </c>
      <c r="BB21" s="99" t="str">
        <f>IFERROR(B21/#REF!-1, "n/a")</f>
        <v>n/a</v>
      </c>
      <c r="BC21" s="99" t="str">
        <f>IFERROR(C21/#REF!-1, "n/a")</f>
        <v>n/a</v>
      </c>
      <c r="BD21" s="99" t="str">
        <f>IFERROR(D21/#REF!-1, "n/a")</f>
        <v>n/a</v>
      </c>
      <c r="BE21" s="99" t="str">
        <f>IFERROR(E21/#REF!-1, "n/a")</f>
        <v>n/a</v>
      </c>
      <c r="BF21" s="99" t="str">
        <f>IFERROR(F21/#REF!-1, "n/a")</f>
        <v>n/a</v>
      </c>
      <c r="BG21" s="99" t="str">
        <f>IFERROR(G21/#REF!-1, "n/a")</f>
        <v>n/a</v>
      </c>
      <c r="BI21" s="99" t="str">
        <f>IFERROR(I21/#REF!-1, "n/a")</f>
        <v>n/a</v>
      </c>
      <c r="BJ21" s="99" t="str">
        <f>IFERROR(J21/#REF!-1, "n/a")</f>
        <v>n/a</v>
      </c>
      <c r="BK21" s="99" t="str">
        <f>IFERROR(K21/#REF!-1, "n/a")</f>
        <v>n/a</v>
      </c>
      <c r="BL21" s="99" t="str">
        <f>IFERROR(L21/#REF!-1, "n/a")</f>
        <v>n/a</v>
      </c>
      <c r="BM21" s="99" t="str">
        <f>IFERROR(M21/#REF!-1, "n/a")</f>
        <v>n/a</v>
      </c>
      <c r="BN21" s="99" t="str">
        <f>IFERROR(N21/#REF!-1, "n/a")</f>
        <v>n/a</v>
      </c>
      <c r="BO21" s="99" t="str">
        <f>IFERROR(O21/#REF!-1, "n/a")</f>
        <v>n/a</v>
      </c>
      <c r="BQ21" s="99" t="str">
        <f>IFERROR(B21/#REF!-1, "n/a")</f>
        <v>n/a</v>
      </c>
      <c r="BR21" s="99" t="str">
        <f>IFERROR(C21/#REF!-1, "n/a")</f>
        <v>n/a</v>
      </c>
      <c r="BS21" s="99" t="str">
        <f>IFERROR(D21/#REF!-1, "n/a")</f>
        <v>n/a</v>
      </c>
      <c r="BT21" s="99" t="str">
        <f>IFERROR(E21/#REF!-1, "n/a")</f>
        <v>n/a</v>
      </c>
      <c r="BU21" s="99" t="str">
        <f>IFERROR(F21/#REF!-1, "n/a")</f>
        <v>n/a</v>
      </c>
      <c r="BV21" s="99" t="str">
        <f>IFERROR(G21/#REF!-1, "n/a")</f>
        <v>n/a</v>
      </c>
      <c r="BX21" s="99" t="str">
        <f>IFERROR(I21/#REF!-1, "n/a")</f>
        <v>n/a</v>
      </c>
      <c r="BY21" s="99" t="str">
        <f>IFERROR(J21/#REF!-1, "n/a")</f>
        <v>n/a</v>
      </c>
      <c r="BZ21" s="99" t="str">
        <f>IFERROR(K21/#REF!-1, "n/a")</f>
        <v>n/a</v>
      </c>
      <c r="CA21" s="99" t="str">
        <f>IFERROR(L21/#REF!-1, "n/a")</f>
        <v>n/a</v>
      </c>
      <c r="CB21" s="99" t="str">
        <f>IFERROR(M21/#REF!-1, "n/a")</f>
        <v>n/a</v>
      </c>
      <c r="CC21" s="99" t="str">
        <f>IFERROR(N21/#REF!-1, "n/a")</f>
        <v>n/a</v>
      </c>
      <c r="CD21" s="99" t="str">
        <f>IFERROR(O21/#REF!-1, "n/a")</f>
        <v>n/a</v>
      </c>
    </row>
    <row r="22" spans="1:83" x14ac:dyDescent="0.2">
      <c r="A22" s="31" t="s">
        <v>142</v>
      </c>
      <c r="B22" s="55">
        <v>1731.1184152291601</v>
      </c>
      <c r="C22" s="55">
        <v>733.68155805288507</v>
      </c>
      <c r="D22" s="55">
        <v>2030.96661405381</v>
      </c>
      <c r="E22" s="55">
        <v>2578.2527595388096</v>
      </c>
      <c r="F22" s="55">
        <v>7074.0193468746656</v>
      </c>
      <c r="G22" s="55">
        <v>3126.2122518987599</v>
      </c>
      <c r="I22" s="55">
        <v>10833.9526371383</v>
      </c>
      <c r="J22" s="55">
        <v>308.06549470881998</v>
      </c>
      <c r="K22" s="55">
        <v>527.40805889904595</v>
      </c>
      <c r="L22" s="55">
        <v>39.8307060926902</v>
      </c>
      <c r="M22" s="55">
        <v>6100.4484724532704</v>
      </c>
      <c r="N22" s="55">
        <v>63.456683061726501</v>
      </c>
      <c r="O22" s="55">
        <v>17873.162052353851</v>
      </c>
      <c r="Q22" s="55">
        <v>215981.64646683598</v>
      </c>
      <c r="R22" s="55">
        <v>5.4524282786885214</v>
      </c>
      <c r="S22" s="55">
        <v>214.99559137704901</v>
      </c>
      <c r="T22" s="55">
        <v>63.515235885245801</v>
      </c>
      <c r="U22" s="55">
        <v>58180.822197573689</v>
      </c>
      <c r="V22" s="55">
        <v>18.479753852458998</v>
      </c>
      <c r="W22" s="65">
        <v>274464.91167380312</v>
      </c>
      <c r="Y22" s="55">
        <v>4323.0212855354002</v>
      </c>
      <c r="Z22" s="55">
        <v>4881.1364407772598</v>
      </c>
      <c r="AA22" s="55">
        <v>90914.696981901579</v>
      </c>
      <c r="AB22" s="55">
        <v>100118.85470821423</v>
      </c>
      <c r="AD22" s="55">
        <v>1705.9771736995399</v>
      </c>
      <c r="AE22" s="55">
        <v>6697.2548332843708</v>
      </c>
      <c r="AF22" s="55">
        <v>90477.16720286879</v>
      </c>
      <c r="AG22" s="55">
        <v>98880.399209852709</v>
      </c>
      <c r="AI22" s="55">
        <v>1045.0208876397401</v>
      </c>
      <c r="AJ22" s="55">
        <v>6294.7707782922798</v>
      </c>
      <c r="AK22" s="55">
        <v>93073.047489032688</v>
      </c>
      <c r="AL22" s="55">
        <v>100412.83915496471</v>
      </c>
      <c r="AN22" s="55">
        <v>26.742357629265801</v>
      </c>
      <c r="AO22" s="55">
        <v>37.6393479840849</v>
      </c>
      <c r="AP22" s="55">
        <v>29568.001681967133</v>
      </c>
      <c r="AQ22" s="55">
        <v>29632.383387580485</v>
      </c>
      <c r="AS22" s="55">
        <v>7047.2769892454098</v>
      </c>
      <c r="AT22" s="55">
        <v>17835.5227043698</v>
      </c>
      <c r="AU22" s="55">
        <v>244896.90999183524</v>
      </c>
      <c r="AV22" s="55">
        <v>269779.70968545048</v>
      </c>
      <c r="AX22" s="55">
        <v>2840.5848735887698</v>
      </c>
      <c r="AY22" s="55">
        <v>3571.5050622867698</v>
      </c>
      <c r="AZ22" s="55">
        <v>661.929410999129</v>
      </c>
      <c r="BB22" s="99" t="str">
        <f>IFERROR(B22/#REF!-1, "n/a")</f>
        <v>n/a</v>
      </c>
      <c r="BC22" s="99" t="str">
        <f>IFERROR(C22/#REF!-1, "n/a")</f>
        <v>n/a</v>
      </c>
      <c r="BD22" s="99" t="str">
        <f>IFERROR(D22/#REF!-1, "n/a")</f>
        <v>n/a</v>
      </c>
      <c r="BE22" s="99" t="str">
        <f>IFERROR(E22/#REF!-1, "n/a")</f>
        <v>n/a</v>
      </c>
      <c r="BF22" s="99" t="str">
        <f>IFERROR(F22/#REF!-1, "n/a")</f>
        <v>n/a</v>
      </c>
      <c r="BG22" s="99" t="str">
        <f>IFERROR(G22/#REF!-1, "n/a")</f>
        <v>n/a</v>
      </c>
      <c r="BI22" s="99" t="str">
        <f>IFERROR(I22/#REF!-1, "n/a")</f>
        <v>n/a</v>
      </c>
      <c r="BJ22" s="99" t="str">
        <f>IFERROR(J22/#REF!-1, "n/a")</f>
        <v>n/a</v>
      </c>
      <c r="BK22" s="99" t="str">
        <f>IFERROR(K22/#REF!-1, "n/a")</f>
        <v>n/a</v>
      </c>
      <c r="BL22" s="99" t="str">
        <f>IFERROR(L22/#REF!-1, "n/a")</f>
        <v>n/a</v>
      </c>
      <c r="BM22" s="99" t="str">
        <f>IFERROR(M22/#REF!-1, "n/a")</f>
        <v>n/a</v>
      </c>
      <c r="BN22" s="99" t="str">
        <f>IFERROR(N22/#REF!-1, "n/a")</f>
        <v>n/a</v>
      </c>
      <c r="BO22" s="99" t="str">
        <f>IFERROR(O22/#REF!-1, "n/a")</f>
        <v>n/a</v>
      </c>
      <c r="BQ22" s="99">
        <f t="shared" ref="BQ22:BQ27" si="13">IFERROR(B22/B21-1, "n/a")</f>
        <v>0.1916422598771732</v>
      </c>
      <c r="BR22" s="99">
        <f t="shared" ref="BR22:BR27" si="14">IFERROR(C22/C21-1, "n/a")</f>
        <v>0.30771508065999886</v>
      </c>
      <c r="BS22" s="99">
        <f t="shared" ref="BS22:BS27" si="15">IFERROR(D22/D21-1, "n/a")</f>
        <v>0.45537839318270845</v>
      </c>
      <c r="BT22" s="99">
        <f t="shared" ref="BT22:BT27" si="16">IFERROR(E22/E21-1, "n/a")</f>
        <v>0.11211163101511823</v>
      </c>
      <c r="BU22" s="99">
        <f t="shared" ref="BU22:BU27" si="17">IFERROR(F22/F21-1, "n/a")</f>
        <v>0.2350783144745674</v>
      </c>
      <c r="BV22" s="99">
        <f t="shared" ref="BV22:BV27" si="18">IFERROR(G22/G21-1, "n/a")</f>
        <v>0.24183957999430405</v>
      </c>
      <c r="BX22" s="99">
        <f t="shared" ref="BX22:BX27" si="19">IFERROR(I22/I21-1, "n/a")</f>
        <v>8.6725122793765763E-2</v>
      </c>
      <c r="BY22" s="99">
        <f t="shared" ref="BY22:BY27" si="20">IFERROR(J22/J21-1, "n/a")</f>
        <v>9.1591633006358197E-3</v>
      </c>
      <c r="BZ22" s="99">
        <f t="shared" ref="BZ22:BZ27" si="21">IFERROR(K22/K21-1, "n/a")</f>
        <v>2.327163692780565E-2</v>
      </c>
      <c r="CA22" s="99">
        <f t="shared" ref="CA22:CA27" si="22">IFERROR(L22/L21-1, "n/a")</f>
        <v>0.16147969567117615</v>
      </c>
      <c r="CB22" s="99">
        <f t="shared" ref="CB22:CB27" si="23">IFERROR(M22/M21-1, "n/a")</f>
        <v>6.6798699697802277E-2</v>
      </c>
      <c r="CC22" s="99">
        <f t="shared" ref="CC22:CC27" si="24">IFERROR(N22/N21-1, "n/a")</f>
        <v>0.65895229818229639</v>
      </c>
      <c r="CD22" s="99">
        <f t="shared" ref="CD22:CD27" si="25">IFERROR(O22/O21-1, "n/a")</f>
        <v>7.7927129616741198E-2</v>
      </c>
    </row>
    <row r="23" spans="1:83" x14ac:dyDescent="0.2">
      <c r="A23" s="31" t="s">
        <v>143</v>
      </c>
      <c r="B23" s="55">
        <v>1716.66335142562</v>
      </c>
      <c r="C23" s="55">
        <v>790.09800529470692</v>
      </c>
      <c r="D23" s="55">
        <v>1861.1903080166701</v>
      </c>
      <c r="E23" s="55">
        <v>2593.0021540402699</v>
      </c>
      <c r="F23" s="55">
        <v>6960.9538187772669</v>
      </c>
      <c r="G23" s="55">
        <v>2908.8244351160201</v>
      </c>
      <c r="I23" s="55">
        <v>11053.398252003401</v>
      </c>
      <c r="J23" s="55">
        <v>279.09789111855798</v>
      </c>
      <c r="K23" s="55">
        <v>510.00370550140599</v>
      </c>
      <c r="L23" s="55">
        <v>48.3556901729117</v>
      </c>
      <c r="M23" s="55">
        <v>6022.3009615394603</v>
      </c>
      <c r="N23" s="55">
        <v>30.5636279841322</v>
      </c>
      <c r="O23" s="55">
        <v>17943.720128319866</v>
      </c>
      <c r="Q23" s="55">
        <v>216246.35141453901</v>
      </c>
      <c r="R23" s="55">
        <v>0.28619388888888803</v>
      </c>
      <c r="S23" s="55">
        <v>314.58551477777701</v>
      </c>
      <c r="T23" s="55">
        <v>59.101490809523703</v>
      </c>
      <c r="U23" s="55">
        <v>60083.260917603133</v>
      </c>
      <c r="V23" s="55">
        <v>18.161768650793601</v>
      </c>
      <c r="W23" s="65">
        <v>276721.74730026914</v>
      </c>
      <c r="Y23" s="55">
        <v>4236.13451668776</v>
      </c>
      <c r="Z23" s="55">
        <v>4523.2645090808901</v>
      </c>
      <c r="AA23" s="55">
        <v>90863.567494269781</v>
      </c>
      <c r="AB23" s="55">
        <v>99622.966520038433</v>
      </c>
      <c r="AD23" s="55">
        <v>1765.6588916409901</v>
      </c>
      <c r="AE23" s="55">
        <v>6821.9998229526</v>
      </c>
      <c r="AF23" s="55">
        <v>90215.116533999972</v>
      </c>
      <c r="AG23" s="55">
        <v>98802.775248593563</v>
      </c>
      <c r="AI23" s="55">
        <v>959.16041044851306</v>
      </c>
      <c r="AJ23" s="55">
        <v>6598.4557962864401</v>
      </c>
      <c r="AK23" s="55">
        <v>95643.063271999941</v>
      </c>
      <c r="AL23" s="55">
        <v>103200.67947873489</v>
      </c>
      <c r="AN23" s="55">
        <v>15.3399307474143</v>
      </c>
      <c r="AO23" s="55">
        <v>30.731367848605199</v>
      </c>
      <c r="AP23" s="55">
        <v>29721.499631745966</v>
      </c>
      <c r="AQ23" s="55">
        <v>29767.570930341986</v>
      </c>
      <c r="AS23" s="55">
        <v>6945.6138880298595</v>
      </c>
      <c r="AT23" s="55">
        <v>17912.988760471297</v>
      </c>
      <c r="AU23" s="55">
        <v>247000.24766852305</v>
      </c>
      <c r="AV23" s="55">
        <v>271858.85031702422</v>
      </c>
      <c r="AX23" s="55">
        <v>2784.1917968871899</v>
      </c>
      <c r="AY23" s="55">
        <v>3391.35148711698</v>
      </c>
      <c r="AZ23" s="55">
        <v>785.41053477310095</v>
      </c>
      <c r="BB23" s="99" t="str">
        <f>IFERROR(B23/#REF!-1, "n/a")</f>
        <v>n/a</v>
      </c>
      <c r="BC23" s="99" t="str">
        <f>IFERROR(C23/#REF!-1, "n/a")</f>
        <v>n/a</v>
      </c>
      <c r="BD23" s="99" t="str">
        <f>IFERROR(D23/#REF!-1, "n/a")</f>
        <v>n/a</v>
      </c>
      <c r="BE23" s="99" t="str">
        <f>IFERROR(E23/#REF!-1, "n/a")</f>
        <v>n/a</v>
      </c>
      <c r="BF23" s="99" t="str">
        <f>IFERROR(F23/#REF!-1, "n/a")</f>
        <v>n/a</v>
      </c>
      <c r="BG23" s="99" t="str">
        <f>IFERROR(G23/#REF!-1, "n/a")</f>
        <v>n/a</v>
      </c>
      <c r="BI23" s="99" t="str">
        <f>IFERROR(I23/#REF!-1, "n/a")</f>
        <v>n/a</v>
      </c>
      <c r="BJ23" s="99" t="str">
        <f>IFERROR(J23/#REF!-1, "n/a")</f>
        <v>n/a</v>
      </c>
      <c r="BK23" s="99" t="str">
        <f>IFERROR(K23/#REF!-1, "n/a")</f>
        <v>n/a</v>
      </c>
      <c r="BL23" s="99" t="str">
        <f>IFERROR(L23/#REF!-1, "n/a")</f>
        <v>n/a</v>
      </c>
      <c r="BM23" s="99" t="str">
        <f>IFERROR(M23/#REF!-1, "n/a")</f>
        <v>n/a</v>
      </c>
      <c r="BN23" s="99" t="str">
        <f>IFERROR(N23/#REF!-1, "n/a")</f>
        <v>n/a</v>
      </c>
      <c r="BO23" s="99" t="str">
        <f>IFERROR(O23/#REF!-1, "n/a")</f>
        <v>n/a</v>
      </c>
      <c r="BQ23" s="99">
        <f t="shared" si="13"/>
        <v>-8.3501299947910113E-3</v>
      </c>
      <c r="BR23" s="99">
        <f t="shared" si="14"/>
        <v>7.6895005227533897E-2</v>
      </c>
      <c r="BS23" s="99">
        <f t="shared" si="15"/>
        <v>-8.3593843868396411E-2</v>
      </c>
      <c r="BT23" s="99">
        <f t="shared" si="16"/>
        <v>5.7206937709624039E-3</v>
      </c>
      <c r="BU23" s="99">
        <f t="shared" si="17"/>
        <v>-1.5983208774704827E-2</v>
      </c>
      <c r="BV23" s="99">
        <f t="shared" si="18"/>
        <v>-6.9537126486119205E-2</v>
      </c>
      <c r="BX23" s="99">
        <f t="shared" si="19"/>
        <v>2.0255360367078756E-2</v>
      </c>
      <c r="BY23" s="99">
        <f t="shared" si="20"/>
        <v>-9.4030665841501881E-2</v>
      </c>
      <c r="BZ23" s="99">
        <f t="shared" si="21"/>
        <v>-3.2999786605406145E-2</v>
      </c>
      <c r="CA23" s="99">
        <f t="shared" si="22"/>
        <v>0.2140304532985926</v>
      </c>
      <c r="CB23" s="99">
        <f t="shared" si="23"/>
        <v>-1.281012556153649E-2</v>
      </c>
      <c r="CC23" s="99">
        <f t="shared" si="24"/>
        <v>-0.51835446623641035</v>
      </c>
      <c r="CD23" s="99">
        <f t="shared" si="25"/>
        <v>3.9477108616448042E-3</v>
      </c>
    </row>
    <row r="24" spans="1:83" x14ac:dyDescent="0.2">
      <c r="A24" s="31" t="s">
        <v>144</v>
      </c>
      <c r="B24" s="55">
        <v>1738.9231572609601</v>
      </c>
      <c r="C24" s="55">
        <v>703.527483993499</v>
      </c>
      <c r="D24" s="55">
        <v>1865.9642825864898</v>
      </c>
      <c r="E24" s="55">
        <v>2572.1767935561397</v>
      </c>
      <c r="F24" s="55">
        <v>6880.5917173970884</v>
      </c>
      <c r="G24" s="55">
        <v>2788.3634759311399</v>
      </c>
      <c r="I24" s="55">
        <v>12394.515773425699</v>
      </c>
      <c r="J24" s="55">
        <v>308.312541727454</v>
      </c>
      <c r="K24" s="55">
        <v>556.394634106441</v>
      </c>
      <c r="L24" s="55">
        <v>24.526110817139397</v>
      </c>
      <c r="M24" s="55">
        <v>6563.3877464523803</v>
      </c>
      <c r="N24" s="55">
        <v>29.312427321995099</v>
      </c>
      <c r="O24" s="55">
        <v>19876.449233851108</v>
      </c>
      <c r="Q24" s="55">
        <v>238527.36928617099</v>
      </c>
      <c r="R24" s="55">
        <v>13.015053828125</v>
      </c>
      <c r="S24" s="55">
        <v>457.59016724999998</v>
      </c>
      <c r="T24" s="55">
        <v>83.838436874999999</v>
      </c>
      <c r="U24" s="55">
        <v>63685.006238171853</v>
      </c>
      <c r="V24" s="55">
        <v>11.38738871875</v>
      </c>
      <c r="W24" s="65">
        <v>302778.20657101466</v>
      </c>
      <c r="Y24" s="55">
        <v>4176.9760490492699</v>
      </c>
      <c r="Z24" s="55">
        <v>5558.5582045214996</v>
      </c>
      <c r="AA24" s="55">
        <v>101555.37624315625</v>
      </c>
      <c r="AB24" s="55">
        <v>111290.91049672703</v>
      </c>
      <c r="AD24" s="55">
        <v>1823.27124189848</v>
      </c>
      <c r="AE24" s="55">
        <v>8027.7627842973698</v>
      </c>
      <c r="AF24" s="55">
        <v>100583.85551665601</v>
      </c>
      <c r="AG24" s="55">
        <v>110434.88954285186</v>
      </c>
      <c r="AI24" s="55">
        <v>880.34442644935302</v>
      </c>
      <c r="AJ24" s="55">
        <v>6290.1282450323197</v>
      </c>
      <c r="AK24" s="55">
        <v>100638.97481120274</v>
      </c>
      <c r="AL24" s="55">
        <v>107809.44748268442</v>
      </c>
      <c r="AN24" s="55">
        <v>29.704484922302903</v>
      </c>
      <c r="AO24" s="55">
        <v>60.621554250371801</v>
      </c>
      <c r="AP24" s="55">
        <v>31429.653228125</v>
      </c>
      <c r="AQ24" s="55">
        <v>31519.979267297676</v>
      </c>
      <c r="AS24" s="55">
        <v>6850.8872324747999</v>
      </c>
      <c r="AT24" s="55">
        <v>19815.827679600799</v>
      </c>
      <c r="AU24" s="55">
        <v>271348.55334288999</v>
      </c>
      <c r="AV24" s="55">
        <v>298015.2682549656</v>
      </c>
      <c r="AX24" s="55">
        <v>2663.2705207163899</v>
      </c>
      <c r="AY24" s="55">
        <v>3394.61357066139</v>
      </c>
      <c r="AZ24" s="55">
        <v>822.70762601931199</v>
      </c>
      <c r="BB24" s="99" t="str">
        <f>IFERROR(B24/#REF!-1, "n/a")</f>
        <v>n/a</v>
      </c>
      <c r="BC24" s="99" t="str">
        <f>IFERROR(C24/#REF!-1, "n/a")</f>
        <v>n/a</v>
      </c>
      <c r="BD24" s="99" t="str">
        <f>IFERROR(D24/#REF!-1, "n/a")</f>
        <v>n/a</v>
      </c>
      <c r="BE24" s="99" t="str">
        <f>IFERROR(E24/#REF!-1, "n/a")</f>
        <v>n/a</v>
      </c>
      <c r="BF24" s="99" t="str">
        <f>IFERROR(F24/#REF!-1, "n/a")</f>
        <v>n/a</v>
      </c>
      <c r="BG24" s="99" t="str">
        <f>IFERROR(G24/#REF!-1, "n/a")</f>
        <v>n/a</v>
      </c>
      <c r="BI24" s="99" t="str">
        <f>IFERROR(I24/#REF!-1, "n/a")</f>
        <v>n/a</v>
      </c>
      <c r="BJ24" s="99" t="str">
        <f>IFERROR(J24/#REF!-1, "n/a")</f>
        <v>n/a</v>
      </c>
      <c r="BK24" s="99" t="str">
        <f>IFERROR(K24/#REF!-1, "n/a")</f>
        <v>n/a</v>
      </c>
      <c r="BL24" s="99" t="str">
        <f>IFERROR(L24/#REF!-1, "n/a")</f>
        <v>n/a</v>
      </c>
      <c r="BM24" s="99" t="str">
        <f>IFERROR(M24/#REF!-1, "n/a")</f>
        <v>n/a</v>
      </c>
      <c r="BN24" s="99" t="str">
        <f>IFERROR(N24/#REF!-1, "n/a")</f>
        <v>n/a</v>
      </c>
      <c r="BO24" s="99" t="str">
        <f>IFERROR(O24/#REF!-1, "n/a")</f>
        <v>n/a</v>
      </c>
      <c r="BQ24" s="99">
        <f t="shared" si="13"/>
        <v>1.2966902227425248E-2</v>
      </c>
      <c r="BR24" s="99">
        <f t="shared" si="14"/>
        <v>-0.10956934547495423</v>
      </c>
      <c r="BS24" s="99">
        <f t="shared" si="15"/>
        <v>2.5650115140063434E-3</v>
      </c>
      <c r="BT24" s="99">
        <f t="shared" si="16"/>
        <v>-8.031370298586693E-3</v>
      </c>
      <c r="BU24" s="99">
        <f t="shared" si="17"/>
        <v>-1.1544696814882016E-2</v>
      </c>
      <c r="BV24" s="99">
        <f t="shared" si="18"/>
        <v>-4.1412248099488846E-2</v>
      </c>
      <c r="BX24" s="99">
        <f t="shared" si="19"/>
        <v>0.12133078812927267</v>
      </c>
      <c r="BY24" s="99">
        <f t="shared" si="20"/>
        <v>0.10467528253907843</v>
      </c>
      <c r="BZ24" s="99">
        <f t="shared" si="21"/>
        <v>9.0961944206711554E-2</v>
      </c>
      <c r="CA24" s="99">
        <f t="shared" si="22"/>
        <v>-0.49279783352407525</v>
      </c>
      <c r="CB24" s="99">
        <f t="shared" si="23"/>
        <v>8.9847184384920453E-2</v>
      </c>
      <c r="CC24" s="99">
        <f t="shared" si="24"/>
        <v>-4.0937570068144136E-2</v>
      </c>
      <c r="CD24" s="99">
        <f t="shared" si="25"/>
        <v>0.10771061361355572</v>
      </c>
    </row>
    <row r="25" spans="1:83" x14ac:dyDescent="0.2">
      <c r="A25" s="31" t="s">
        <v>145</v>
      </c>
      <c r="B25" s="55">
        <v>1954.1836362968199</v>
      </c>
      <c r="C25" s="55">
        <v>1025.6878555672802</v>
      </c>
      <c r="D25" s="55">
        <v>2128.2681409634201</v>
      </c>
      <c r="E25" s="55">
        <v>2579.3485351051604</v>
      </c>
      <c r="F25" s="55">
        <v>7687.4881679326809</v>
      </c>
      <c r="G25" s="55">
        <v>2977.8339930981101</v>
      </c>
      <c r="I25" s="55">
        <v>11593.0998214013</v>
      </c>
      <c r="J25" s="55">
        <v>444.16967558062998</v>
      </c>
      <c r="K25" s="55">
        <v>680.89810460750698</v>
      </c>
      <c r="L25" s="55">
        <v>35.615417508096797</v>
      </c>
      <c r="M25" s="55">
        <v>6490.6763156892503</v>
      </c>
      <c r="N25" s="55">
        <v>38.373193817430895</v>
      </c>
      <c r="O25" s="55">
        <v>19282.832528604216</v>
      </c>
      <c r="Q25" s="55">
        <v>242787.83613573402</v>
      </c>
      <c r="R25" s="55">
        <v>35.664005531249998</v>
      </c>
      <c r="S25" s="55">
        <v>478.38726668750002</v>
      </c>
      <c r="T25" s="55">
        <v>65.228790968750005</v>
      </c>
      <c r="U25" s="55">
        <v>64528.257695849919</v>
      </c>
      <c r="V25" s="55">
        <v>7.2326071875000002</v>
      </c>
      <c r="W25" s="65">
        <v>307902.60650195897</v>
      </c>
      <c r="Y25" s="55">
        <v>5000.5531330281692</v>
      </c>
      <c r="Z25" s="55">
        <v>5885.6207885102594</v>
      </c>
      <c r="AA25" s="55">
        <v>98122.856685734339</v>
      </c>
      <c r="AB25" s="55">
        <v>109009.03060727277</v>
      </c>
      <c r="AD25" s="55">
        <v>1628.10548541495</v>
      </c>
      <c r="AE25" s="55">
        <v>7696.4371725483106</v>
      </c>
      <c r="AF25" s="55">
        <v>97985.101295459375</v>
      </c>
      <c r="AG25" s="55">
        <v>107309.64395342264</v>
      </c>
      <c r="AI25" s="55">
        <v>1058.8295494895599</v>
      </c>
      <c r="AJ25" s="55">
        <v>5700.7745675456799</v>
      </c>
      <c r="AK25" s="55">
        <v>111794.64852076488</v>
      </c>
      <c r="AL25" s="55">
        <v>118554.25263780012</v>
      </c>
      <c r="AN25" s="55">
        <v>46.583070930403501</v>
      </c>
      <c r="AO25" s="55">
        <v>64.474665969327503</v>
      </c>
      <c r="AP25" s="55">
        <v>35048.896021875</v>
      </c>
      <c r="AQ25" s="55">
        <v>35159.953758774733</v>
      </c>
      <c r="AS25" s="55">
        <v>7640.9050970022899</v>
      </c>
      <c r="AT25" s="55">
        <v>19218.357862634901</v>
      </c>
      <c r="AU25" s="55">
        <v>272853.71048008348</v>
      </c>
      <c r="AV25" s="55">
        <v>299712.97343972069</v>
      </c>
      <c r="AX25" s="55">
        <v>3049.4232808710399</v>
      </c>
      <c r="AY25" s="55">
        <v>3433.5478154274997</v>
      </c>
      <c r="AZ25" s="55">
        <v>1204.5170716341399</v>
      </c>
      <c r="BB25" s="99">
        <f t="shared" ref="BB25:BB27" si="26">IFERROR(B25/B21-1, "n/a")</f>
        <v>0.34519267086848604</v>
      </c>
      <c r="BC25" s="99">
        <f t="shared" ref="BC25:BC27" si="27">IFERROR(C25/C21-1, "n/a")</f>
        <v>0.82818753184261329</v>
      </c>
      <c r="BD25" s="99">
        <f t="shared" ref="BD25:BD27" si="28">IFERROR(D25/D21-1, "n/a")</f>
        <v>0.52510407892663991</v>
      </c>
      <c r="BE25" s="99">
        <f t="shared" ref="BE25:BE27" si="29">IFERROR(E25/E21-1, "n/a")</f>
        <v>0.11258428628439399</v>
      </c>
      <c r="BF25" s="99">
        <f t="shared" ref="BF25:BF27" si="30">IFERROR(F25/F21-1, "n/a")</f>
        <v>0.34218602797407605</v>
      </c>
      <c r="BG25" s="99">
        <f t="shared" ref="BG25:BG27" si="31">IFERROR(G25/G21-1, "n/a")</f>
        <v>0.18289860614412157</v>
      </c>
      <c r="BI25" s="99">
        <f t="shared" ref="BI25:BI27" si="32">IFERROR(I25/I21-1, "n/a")</f>
        <v>0.16287316817184339</v>
      </c>
      <c r="BJ25" s="99">
        <f t="shared" ref="BJ25:BJ27" si="33">IFERROR(J25/J21-1, "n/a")</f>
        <v>0.45500845070666829</v>
      </c>
      <c r="BK25" s="99">
        <f t="shared" ref="BK25:BK27" si="34">IFERROR(K25/K21-1, "n/a")</f>
        <v>0.32107142908889719</v>
      </c>
      <c r="BL25" s="99">
        <f t="shared" ref="BL25:BL27" si="35">IFERROR(L25/L21-1, "n/a")</f>
        <v>3.8560154877540942E-2</v>
      </c>
      <c r="BM25" s="99">
        <f t="shared" ref="BM25:BM27" si="36">IFERROR(M25/M21-1, "n/a")</f>
        <v>0.13503869182785788</v>
      </c>
      <c r="BN25" s="99">
        <f t="shared" ref="BN25:BN27" si="37">IFERROR(N25/N21-1, "n/a")</f>
        <v>3.1929656660132366E-3</v>
      </c>
      <c r="BO25" s="99">
        <f t="shared" ref="BO25:BO27" si="38">IFERROR(O25/O21-1, "n/a")</f>
        <v>0.16294409783529451</v>
      </c>
      <c r="BQ25" s="99">
        <f t="shared" si="13"/>
        <v>0.12378952924804576</v>
      </c>
      <c r="BR25" s="99">
        <f t="shared" si="14"/>
        <v>0.4579215153686278</v>
      </c>
      <c r="BS25" s="99">
        <f t="shared" si="15"/>
        <v>0.14057281847503544</v>
      </c>
      <c r="BT25" s="99">
        <f t="shared" si="16"/>
        <v>2.7881993053462395E-3</v>
      </c>
      <c r="BU25" s="99">
        <f t="shared" si="17"/>
        <v>0.117271374857981</v>
      </c>
      <c r="BV25" s="99">
        <f t="shared" si="18"/>
        <v>6.7950437165907429E-2</v>
      </c>
      <c r="BX25" s="99">
        <f t="shared" si="19"/>
        <v>-6.4658915820064888E-2</v>
      </c>
      <c r="BY25" s="99">
        <f t="shared" si="20"/>
        <v>0.44064744525791189</v>
      </c>
      <c r="BZ25" s="99">
        <f t="shared" si="21"/>
        <v>0.22376828040589603</v>
      </c>
      <c r="CA25" s="99">
        <f t="shared" si="22"/>
        <v>0.45214289267615726</v>
      </c>
      <c r="CB25" s="99">
        <f t="shared" si="23"/>
        <v>-1.1078338439235447E-2</v>
      </c>
      <c r="CC25" s="99">
        <f t="shared" si="24"/>
        <v>0.30911007116210021</v>
      </c>
      <c r="CD25" s="99">
        <f t="shared" si="25"/>
        <v>-2.9865329479267233E-2</v>
      </c>
    </row>
    <row r="26" spans="1:83" x14ac:dyDescent="0.2">
      <c r="A26" s="31" t="s">
        <v>148</v>
      </c>
      <c r="B26" s="55">
        <v>2287.1449102286201</v>
      </c>
      <c r="C26" s="55">
        <v>1132.4230728172799</v>
      </c>
      <c r="D26" s="55">
        <v>2484.4557616267698</v>
      </c>
      <c r="E26" s="55">
        <v>3136.4060475207102</v>
      </c>
      <c r="F26" s="55">
        <v>9040.4297921933794</v>
      </c>
      <c r="G26" s="55">
        <v>3482.5108184652499</v>
      </c>
      <c r="I26" s="55">
        <v>12454.5631677</v>
      </c>
      <c r="J26" s="55">
        <v>409.30573517126697</v>
      </c>
      <c r="K26" s="55">
        <v>631.49774425020803</v>
      </c>
      <c r="L26" s="55">
        <v>46.620932445072299</v>
      </c>
      <c r="M26" s="55">
        <v>7226.05298111096</v>
      </c>
      <c r="N26" s="55">
        <v>45.748071169959999</v>
      </c>
      <c r="O26" s="55">
        <v>20813.788631847467</v>
      </c>
      <c r="Q26" s="55">
        <v>270067.85655519599</v>
      </c>
      <c r="R26" s="55">
        <v>0.625344262295081</v>
      </c>
      <c r="S26" s="55">
        <v>339.80920500000002</v>
      </c>
      <c r="T26" s="55">
        <v>58.782096459016373</v>
      </c>
      <c r="U26" s="55">
        <v>70457.897564573679</v>
      </c>
      <c r="V26" s="55">
        <v>15.572135721311399</v>
      </c>
      <c r="W26" s="65">
        <v>340940.54290121229</v>
      </c>
      <c r="Y26" s="55">
        <v>5754.7940960483502</v>
      </c>
      <c r="Z26" s="55">
        <v>5247.8885167175795</v>
      </c>
      <c r="AA26" s="55">
        <v>106724.9068374424</v>
      </c>
      <c r="AB26" s="55">
        <v>117727.58945020832</v>
      </c>
      <c r="AD26" s="55">
        <v>1991.5499880104899</v>
      </c>
      <c r="AE26" s="55">
        <v>8594.9171190502111</v>
      </c>
      <c r="AF26" s="55">
        <v>105326.64896631088</v>
      </c>
      <c r="AG26" s="55">
        <v>115913.11607337158</v>
      </c>
      <c r="AI26" s="55">
        <v>1294.08570813455</v>
      </c>
      <c r="AJ26" s="55">
        <v>6970.9829960797397</v>
      </c>
      <c r="AK26" s="55">
        <v>128888.98709745883</v>
      </c>
      <c r="AL26" s="55">
        <v>137154.05580167312</v>
      </c>
      <c r="AN26" s="55">
        <v>40.839089180352701</v>
      </c>
      <c r="AO26" s="55">
        <v>72.834600218296302</v>
      </c>
      <c r="AP26" s="55">
        <v>41550.982993442587</v>
      </c>
      <c r="AQ26" s="55">
        <v>41664.656682841232</v>
      </c>
      <c r="AS26" s="55">
        <v>8999.5907030130493</v>
      </c>
      <c r="AT26" s="55">
        <v>20740.9540316292</v>
      </c>
      <c r="AU26" s="55">
        <v>299389.55990777013</v>
      </c>
      <c r="AV26" s="55">
        <v>329130.10464241239</v>
      </c>
      <c r="AX26" s="55">
        <v>3624.41624092453</v>
      </c>
      <c r="AY26" s="55">
        <v>5146.8009664495803</v>
      </c>
      <c r="AZ26" s="55">
        <v>269.21258481929499</v>
      </c>
      <c r="BB26" s="99">
        <f t="shared" si="26"/>
        <v>0.32119495125690456</v>
      </c>
      <c r="BC26" s="99">
        <f t="shared" si="27"/>
        <v>0.54348035654952764</v>
      </c>
      <c r="BD26" s="99">
        <f t="shared" si="28"/>
        <v>0.22328734723403221</v>
      </c>
      <c r="BE26" s="99">
        <f t="shared" si="29"/>
        <v>0.21648509282764872</v>
      </c>
      <c r="BF26" s="99">
        <f t="shared" si="30"/>
        <v>0.27797640194290429</v>
      </c>
      <c r="BG26" s="99">
        <f t="shared" si="31"/>
        <v>0.11397132947389799</v>
      </c>
      <c r="BI26" s="99">
        <f t="shared" si="32"/>
        <v>0.14958626688161081</v>
      </c>
      <c r="BJ26" s="99">
        <f t="shared" si="33"/>
        <v>0.32863219737782745</v>
      </c>
      <c r="BK26" s="99">
        <f t="shared" si="34"/>
        <v>0.19736081691365737</v>
      </c>
      <c r="BL26" s="99">
        <f t="shared" si="35"/>
        <v>0.17047717749669156</v>
      </c>
      <c r="BM26" s="99">
        <f t="shared" si="36"/>
        <v>0.18451176396954838</v>
      </c>
      <c r="BN26" s="99">
        <f t="shared" si="37"/>
        <v>-0.27906614460987067</v>
      </c>
      <c r="BO26" s="99">
        <f t="shared" si="38"/>
        <v>0.16452749496031904</v>
      </c>
      <c r="BQ26" s="99">
        <f t="shared" si="13"/>
        <v>0.17038382051072842</v>
      </c>
      <c r="BR26" s="99">
        <f t="shared" si="14"/>
        <v>0.10406208542945783</v>
      </c>
      <c r="BS26" s="99">
        <f t="shared" si="15"/>
        <v>0.16736031226878745</v>
      </c>
      <c r="BT26" s="99">
        <f t="shared" si="16"/>
        <v>0.21596829774415838</v>
      </c>
      <c r="BU26" s="99">
        <f t="shared" si="17"/>
        <v>0.17599267728362977</v>
      </c>
      <c r="BV26" s="99">
        <f t="shared" si="18"/>
        <v>0.1694778239945065</v>
      </c>
      <c r="BX26" s="99">
        <f t="shared" si="19"/>
        <v>7.4308283338370584E-2</v>
      </c>
      <c r="BY26" s="99">
        <f t="shared" si="20"/>
        <v>-7.8492392268310507E-2</v>
      </c>
      <c r="BZ26" s="99">
        <f t="shared" si="21"/>
        <v>-7.2551766590355005E-2</v>
      </c>
      <c r="CA26" s="99">
        <f t="shared" si="22"/>
        <v>0.3090098532320591</v>
      </c>
      <c r="CB26" s="99">
        <f t="shared" si="23"/>
        <v>0.11329738684459723</v>
      </c>
      <c r="CC26" s="99">
        <f t="shared" si="24"/>
        <v>0.19218826005509837</v>
      </c>
      <c r="CD26" s="99">
        <f t="shared" si="25"/>
        <v>7.9394772576706574E-2</v>
      </c>
    </row>
    <row r="27" spans="1:83" x14ac:dyDescent="0.2">
      <c r="A27" s="31" t="s">
        <v>149</v>
      </c>
      <c r="B27" s="55">
        <v>2087.72601061149</v>
      </c>
      <c r="C27" s="55">
        <v>1008.43296323351</v>
      </c>
      <c r="D27" s="55">
        <v>2064.7522663508503</v>
      </c>
      <c r="E27" s="55">
        <v>3441.73348153693</v>
      </c>
      <c r="F27" s="55">
        <v>8602.6447217327805</v>
      </c>
      <c r="G27" s="55">
        <v>3813.2189379433598</v>
      </c>
      <c r="I27" s="55">
        <v>11335.266785518699</v>
      </c>
      <c r="J27" s="55">
        <v>419.05210597863902</v>
      </c>
      <c r="K27" s="55">
        <v>493.08190728402604</v>
      </c>
      <c r="L27" s="55">
        <v>50.600966433133998</v>
      </c>
      <c r="M27" s="55">
        <v>6565.5034494718002</v>
      </c>
      <c r="N27" s="55">
        <v>30.304724441873098</v>
      </c>
      <c r="O27" s="55">
        <v>18893.809939128172</v>
      </c>
      <c r="Q27" s="55">
        <v>247049.84663667702</v>
      </c>
      <c r="R27" s="55">
        <v>8.9691301290322514</v>
      </c>
      <c r="S27" s="55">
        <v>451.53435577419299</v>
      </c>
      <c r="T27" s="55">
        <v>71.531210693548388</v>
      </c>
      <c r="U27" s="55">
        <v>68956.153422999909</v>
      </c>
      <c r="V27" s="55">
        <v>6.5921451612903192</v>
      </c>
      <c r="W27" s="65">
        <v>316544.62690143503</v>
      </c>
      <c r="Y27" s="55">
        <v>5743.9030435152299</v>
      </c>
      <c r="Z27" s="55">
        <v>5255.7675578089002</v>
      </c>
      <c r="AA27" s="55">
        <v>101643.081451645</v>
      </c>
      <c r="AB27" s="55">
        <v>112642.75205296914</v>
      </c>
      <c r="AD27" s="55">
        <v>1784.0715988529698</v>
      </c>
      <c r="AE27" s="55">
        <v>7672.8117902251697</v>
      </c>
      <c r="AF27" s="55">
        <v>101136.57976549939</v>
      </c>
      <c r="AG27" s="55">
        <v>110593.46315457753</v>
      </c>
      <c r="AI27" s="55">
        <v>1074.6700793645798</v>
      </c>
      <c r="AJ27" s="55">
        <v>5965.2305910940904</v>
      </c>
      <c r="AK27" s="55">
        <v>113764.96568428967</v>
      </c>
      <c r="AL27" s="55">
        <v>120804.86635474833</v>
      </c>
      <c r="AN27" s="55">
        <v>117.66406942002399</v>
      </c>
      <c r="AO27" s="55">
        <v>90.596312799431203</v>
      </c>
      <c r="AP27" s="55">
        <v>36061.5429666774</v>
      </c>
      <c r="AQ27" s="55">
        <v>36269.803348896858</v>
      </c>
      <c r="AS27" s="55">
        <v>8484.98065231277</v>
      </c>
      <c r="AT27" s="55">
        <v>18803.213626328699</v>
      </c>
      <c r="AU27" s="55">
        <v>280483.08393475716</v>
      </c>
      <c r="AV27" s="55">
        <v>307771.27821339865</v>
      </c>
      <c r="AX27" s="55">
        <v>3058.6836739238402</v>
      </c>
      <c r="AY27" s="55">
        <v>5180.3191064981302</v>
      </c>
      <c r="AZ27" s="55">
        <v>363.64194131081598</v>
      </c>
      <c r="BB27" s="99">
        <f t="shared" si="26"/>
        <v>0.21615342278829286</v>
      </c>
      <c r="BC27" s="99">
        <f t="shared" si="27"/>
        <v>0.27633908258933526</v>
      </c>
      <c r="BD27" s="99">
        <f t="shared" si="28"/>
        <v>0.10937192046261024</v>
      </c>
      <c r="BE27" s="99">
        <f t="shared" si="29"/>
        <v>0.32731609041443122</v>
      </c>
      <c r="BF27" s="99">
        <f t="shared" si="30"/>
        <v>0.23584280914592903</v>
      </c>
      <c r="BG27" s="99">
        <f t="shared" si="31"/>
        <v>0.31091409021090244</v>
      </c>
      <c r="BI27" s="99">
        <f t="shared" si="32"/>
        <v>2.5500622260146155E-2</v>
      </c>
      <c r="BJ27" s="99">
        <f t="shared" si="33"/>
        <v>0.50145206866013159</v>
      </c>
      <c r="BK27" s="99">
        <f t="shared" si="34"/>
        <v>-3.3179755430881475E-2</v>
      </c>
      <c r="BL27" s="99">
        <f t="shared" si="35"/>
        <v>4.6432513985294577E-2</v>
      </c>
      <c r="BM27" s="99">
        <f t="shared" si="36"/>
        <v>9.0198495791130817E-2</v>
      </c>
      <c r="BN27" s="99">
        <f t="shared" si="37"/>
        <v>-8.4709689043956926E-3</v>
      </c>
      <c r="BO27" s="99">
        <f t="shared" si="38"/>
        <v>5.2948318632590308E-2</v>
      </c>
      <c r="BQ27" s="99">
        <f t="shared" si="13"/>
        <v>-8.7191195767825858E-2</v>
      </c>
      <c r="BR27" s="99">
        <f t="shared" si="14"/>
        <v>-0.10949097785097506</v>
      </c>
      <c r="BS27" s="99">
        <f t="shared" si="15"/>
        <v>-0.16893176435595147</v>
      </c>
      <c r="BT27" s="99">
        <f t="shared" si="16"/>
        <v>9.734945966501285E-2</v>
      </c>
      <c r="BU27" s="99">
        <f t="shared" si="17"/>
        <v>-4.8425249741847032E-2</v>
      </c>
      <c r="BV27" s="99">
        <f t="shared" si="18"/>
        <v>9.4962553375169012E-2</v>
      </c>
      <c r="BX27" s="99">
        <f t="shared" si="19"/>
        <v>-8.987038462208885E-2</v>
      </c>
      <c r="BY27" s="99">
        <f t="shared" si="20"/>
        <v>2.3811957590317734E-2</v>
      </c>
      <c r="BZ27" s="99">
        <f t="shared" si="21"/>
        <v>-0.21918658970116567</v>
      </c>
      <c r="CA27" s="99">
        <f t="shared" si="22"/>
        <v>8.5370106931063283E-2</v>
      </c>
      <c r="CB27" s="99">
        <f t="shared" si="23"/>
        <v>-9.1412218173025916E-2</v>
      </c>
      <c r="CC27" s="99">
        <f t="shared" si="24"/>
        <v>-0.33757372350656867</v>
      </c>
      <c r="CD27" s="99">
        <f t="shared" si="25"/>
        <v>-9.2245516982982556E-2</v>
      </c>
    </row>
    <row r="28" spans="1:83" x14ac:dyDescent="0.2">
      <c r="A28" s="31" t="s">
        <v>150</v>
      </c>
      <c r="B28" s="55">
        <v>1788.6221594835602</v>
      </c>
      <c r="C28" s="55">
        <v>1147.9131284372302</v>
      </c>
      <c r="D28" s="55">
        <v>2978.2891737374403</v>
      </c>
      <c r="E28" s="55">
        <v>3177.1122220605603</v>
      </c>
      <c r="F28" s="55">
        <v>9091.9366837187918</v>
      </c>
      <c r="G28" s="55">
        <v>3583.0781691019702</v>
      </c>
      <c r="I28" s="55">
        <v>12781.312473346501</v>
      </c>
      <c r="J28" s="55">
        <v>610.42326596275609</v>
      </c>
      <c r="K28" s="55">
        <v>543.26365812033293</v>
      </c>
      <c r="L28" s="55">
        <v>78.094383049611892</v>
      </c>
      <c r="M28" s="55">
        <v>7603.2922287487499</v>
      </c>
      <c r="N28" s="55">
        <v>29.241179437086299</v>
      </c>
      <c r="O28" s="55">
        <v>21645.627188665039</v>
      </c>
      <c r="Q28" s="55">
        <v>266573.96355525003</v>
      </c>
      <c r="R28" s="55">
        <v>6.0388615000000003</v>
      </c>
      <c r="S28" s="55">
        <v>538.97405410937495</v>
      </c>
      <c r="T28" s="55">
        <v>117.31881242187499</v>
      </c>
      <c r="U28" s="55">
        <v>70844.844918765622</v>
      </c>
      <c r="V28" s="55">
        <v>24.774787203125001</v>
      </c>
      <c r="W28" s="65">
        <v>338105.91498924996</v>
      </c>
      <c r="Y28" s="55">
        <v>5871.9085936621905</v>
      </c>
      <c r="Z28" s="55">
        <v>6852.9149399672806</v>
      </c>
      <c r="AA28" s="55">
        <v>110896.00877501562</v>
      </c>
      <c r="AB28" s="55">
        <v>123620.8323086451</v>
      </c>
      <c r="AD28" s="55">
        <v>1890.7559459157701</v>
      </c>
      <c r="AE28" s="55">
        <v>8764.2605152315409</v>
      </c>
      <c r="AF28" s="55">
        <v>111114.33153951551</v>
      </c>
      <c r="AG28" s="55">
        <v>121769.34800066282</v>
      </c>
      <c r="AI28" s="55">
        <v>1329.2721441408401</v>
      </c>
      <c r="AJ28" s="55">
        <v>6028.4517334663096</v>
      </c>
      <c r="AK28" s="55">
        <v>116095.57467471837</v>
      </c>
      <c r="AL28" s="55">
        <v>123453.29855232552</v>
      </c>
      <c r="AN28" s="55">
        <v>15.385724178870499</v>
      </c>
      <c r="AO28" s="55">
        <v>56.468543792320496</v>
      </c>
      <c r="AP28" s="55">
        <v>39186.424529687501</v>
      </c>
      <c r="AQ28" s="55">
        <v>39258.278797658691</v>
      </c>
      <c r="AS28" s="55">
        <v>9076.5509595399308</v>
      </c>
      <c r="AT28" s="55">
        <v>21589.158644872798</v>
      </c>
      <c r="AU28" s="55">
        <v>298919.49045956199</v>
      </c>
      <c r="AV28" s="55">
        <v>329585.20006397471</v>
      </c>
      <c r="AX28" s="55">
        <v>3001.4131300714303</v>
      </c>
      <c r="AY28" s="55">
        <v>5442.2056267378703</v>
      </c>
      <c r="AZ28" s="55">
        <v>648.31792690949908</v>
      </c>
      <c r="BB28" s="99">
        <f t="shared" ref="BB28" si="39">IFERROR(B28/B24-1, "n/a")</f>
        <v>2.8580332612789361E-2</v>
      </c>
      <c r="BC28" s="99">
        <f t="shared" ref="BC28" si="40">IFERROR(C28/C24-1, "n/a")</f>
        <v>0.63165356656888982</v>
      </c>
      <c r="BD28" s="99">
        <f t="shared" ref="BD28" si="41">IFERROR(D28/D24-1, "n/a")</f>
        <v>0.59611263813105309</v>
      </c>
      <c r="BE28" s="99">
        <f t="shared" ref="BE28" si="42">IFERROR(E28/E24-1, "n/a")</f>
        <v>0.23518423384423448</v>
      </c>
      <c r="BF28" s="99">
        <f t="shared" ref="BF28" si="43">IFERROR(F28/F24-1, "n/a")</f>
        <v>0.32138877834161761</v>
      </c>
      <c r="BG28" s="99">
        <f t="shared" ref="BG28" si="44">IFERROR(G28/G24-1, "n/a")</f>
        <v>0.28501115440319169</v>
      </c>
      <c r="BI28" s="99">
        <f t="shared" ref="BI28" si="45">IFERROR(I28/I24-1, "n/a")</f>
        <v>3.1207084406646102E-2</v>
      </c>
      <c r="BJ28" s="99">
        <f t="shared" ref="BJ28" si="46">IFERROR(J28/J24-1, "n/a")</f>
        <v>0.97988464089912286</v>
      </c>
      <c r="BK28" s="99">
        <f t="shared" ref="BK28" si="47">IFERROR(K28/K24-1, "n/a")</f>
        <v>-2.3600112548166741E-2</v>
      </c>
      <c r="BL28" s="99">
        <f t="shared" ref="BL28" si="48">IFERROR(L28/L24-1, "n/a")</f>
        <v>2.1841323572197915</v>
      </c>
      <c r="BM28" s="99">
        <f t="shared" ref="BM28" si="49">IFERROR(M28/M24-1, "n/a")</f>
        <v>0.15844020229620837</v>
      </c>
      <c r="BN28" s="99">
        <f t="shared" ref="BN28" si="50">IFERROR(N28/N24-1, "n/a")</f>
        <v>-2.4306374946757581E-3</v>
      </c>
      <c r="BO28" s="99">
        <f t="shared" ref="BO28" si="51">IFERROR(O28/O24-1, "n/a")</f>
        <v>8.9008752720324269E-2</v>
      </c>
      <c r="BQ28" s="99">
        <f t="shared" ref="BQ28" si="52">IFERROR(B28/B27-1, "n/a")</f>
        <v>-0.14326777058275142</v>
      </c>
      <c r="BR28" s="99">
        <f t="shared" ref="BR28" si="53">IFERROR(C28/C27-1, "n/a")</f>
        <v>0.1383137702643924</v>
      </c>
      <c r="BS28" s="99">
        <f t="shared" ref="BS28" si="54">IFERROR(D28/D27-1, "n/a")</f>
        <v>0.44244383322612046</v>
      </c>
      <c r="BT28" s="99">
        <f t="shared" ref="BT28" si="55">IFERROR(E28/E27-1, "n/a")</f>
        <v>-7.6886040390960586E-2</v>
      </c>
      <c r="BU28" s="99">
        <f t="shared" ref="BU28" si="56">IFERROR(F28/F27-1, "n/a")</f>
        <v>5.6876923064126839E-2</v>
      </c>
      <c r="BV28" s="99">
        <f t="shared" ref="BV28" si="57">IFERROR(G28/G27-1, "n/a")</f>
        <v>-6.0353410750004E-2</v>
      </c>
      <c r="BX28" s="99">
        <f t="shared" ref="BX28" si="58">IFERROR(I28/I27-1, "n/a")</f>
        <v>0.12757050320819885</v>
      </c>
      <c r="BY28" s="99">
        <f t="shared" ref="BY28" si="59">IFERROR(J28/J27-1, "n/a")</f>
        <v>0.4566762873967567</v>
      </c>
      <c r="BZ28" s="99">
        <f t="shared" ref="BZ28" si="60">IFERROR(K28/K27-1, "n/a")</f>
        <v>0.10177163285652879</v>
      </c>
      <c r="CA28" s="99">
        <f t="shared" ref="CA28" si="61">IFERROR(L28/L27-1, "n/a")</f>
        <v>0.54333777701279118</v>
      </c>
      <c r="CB28" s="99">
        <f t="shared" ref="CB28" si="62">IFERROR(M28/M27-1, "n/a")</f>
        <v>0.15806690031675186</v>
      </c>
      <c r="CC28" s="99">
        <f t="shared" ref="CC28" si="63">IFERROR(N28/N27-1, "n/a")</f>
        <v>-3.5095023115183421E-2</v>
      </c>
      <c r="CD28" s="99">
        <f t="shared" ref="CD28" si="64">IFERROR(O28/O27-1, "n/a")</f>
        <v>0.1456464978954819</v>
      </c>
    </row>
    <row r="29" spans="1:83" x14ac:dyDescent="0.2">
      <c r="A29" s="31" t="s">
        <v>151</v>
      </c>
      <c r="B29" s="55">
        <v>1983.6838833255001</v>
      </c>
      <c r="C29" s="55">
        <v>851.73996265989899</v>
      </c>
      <c r="D29" s="55">
        <v>2914.8455715116002</v>
      </c>
      <c r="E29" s="55">
        <v>3216.4582871439297</v>
      </c>
      <c r="F29" s="55">
        <v>8966.727704640929</v>
      </c>
      <c r="G29" s="55">
        <v>3457.8183356601198</v>
      </c>
      <c r="I29" s="55">
        <v>10665.897120166799</v>
      </c>
      <c r="J29" s="55">
        <v>712.72777196900995</v>
      </c>
      <c r="K29" s="55">
        <v>653.750399620998</v>
      </c>
      <c r="L29" s="55">
        <v>44.309646650422401</v>
      </c>
      <c r="M29" s="55">
        <v>7156.7631504726496</v>
      </c>
      <c r="N29" s="55">
        <v>23.171717355234499</v>
      </c>
      <c r="O29" s="55">
        <v>19256.619806235114</v>
      </c>
      <c r="Q29" s="55">
        <v>250836.75389076502</v>
      </c>
      <c r="R29" s="55">
        <v>7.6465002968749998</v>
      </c>
      <c r="S29" s="55">
        <v>613.17228159374997</v>
      </c>
      <c r="T29" s="55">
        <v>95.708671171874997</v>
      </c>
      <c r="U29" s="55">
        <v>72110.425258359348</v>
      </c>
      <c r="V29" s="55">
        <v>7.7524478124999998</v>
      </c>
      <c r="W29" s="65">
        <v>323671.45904999942</v>
      </c>
      <c r="Y29" s="55">
        <v>5860.43656089859</v>
      </c>
      <c r="Z29" s="55">
        <v>6318.0837513855604</v>
      </c>
      <c r="AA29" s="55">
        <v>110232.22044510875</v>
      </c>
      <c r="AB29" s="55">
        <v>122410.74075739289</v>
      </c>
      <c r="AD29" s="55">
        <v>1934.35407406269</v>
      </c>
      <c r="AE29" s="55">
        <v>8699.1828215154983</v>
      </c>
      <c r="AF29" s="55">
        <v>109611.30536914038</v>
      </c>
      <c r="AG29" s="55">
        <v>120244.84226471857</v>
      </c>
      <c r="AI29" s="55">
        <v>1171.93706967965</v>
      </c>
      <c r="AJ29" s="55">
        <v>4239.35323333407</v>
      </c>
      <c r="AK29" s="55">
        <v>103827.93323574962</v>
      </c>
      <c r="AL29" s="55">
        <v>109239.22353876334</v>
      </c>
      <c r="AN29" s="55">
        <v>26.404437205651803</v>
      </c>
      <c r="AO29" s="55">
        <v>72.88161904279859</v>
      </c>
      <c r="AP29" s="55">
        <v>32827.277607218697</v>
      </c>
      <c r="AQ29" s="55">
        <v>32926.563663467146</v>
      </c>
      <c r="AS29" s="55">
        <v>8940.3232674352894</v>
      </c>
      <c r="AT29" s="55">
        <v>19183.738187192299</v>
      </c>
      <c r="AU29" s="55">
        <v>290844.18144278077</v>
      </c>
      <c r="AV29" s="55">
        <v>318968.24289740837</v>
      </c>
      <c r="AX29" s="55">
        <v>2997.5132719143298</v>
      </c>
      <c r="AY29" s="55">
        <v>5005.1202121899796</v>
      </c>
      <c r="AZ29" s="55">
        <v>964.09422053662593</v>
      </c>
      <c r="BB29" s="99">
        <f t="shared" ref="BB29" si="65">IFERROR(B29/B25-1, "n/a")</f>
        <v>1.5095944148106444E-2</v>
      </c>
      <c r="BC29" s="99">
        <f t="shared" ref="BC29" si="66">IFERROR(C29/C25-1, "n/a")</f>
        <v>-0.16959145217837768</v>
      </c>
      <c r="BD29" s="99">
        <f t="shared" ref="BD29" si="67">IFERROR(D29/D25-1, "n/a")</f>
        <v>0.36958568115017387</v>
      </c>
      <c r="BE29" s="99">
        <f t="shared" ref="BE29" si="68">IFERROR(E29/E25-1, "n/a")</f>
        <v>0.24700413432603208</v>
      </c>
      <c r="BF29" s="99">
        <f t="shared" ref="BF29" si="69">IFERROR(F29/F25-1, "n/a")</f>
        <v>0.16640539910609853</v>
      </c>
      <c r="BG29" s="99">
        <f t="shared" ref="BG29" si="70">IFERROR(G29/G25-1, "n/a")</f>
        <v>0.16118572884670401</v>
      </c>
      <c r="BI29" s="99">
        <f t="shared" ref="BI29" si="71">IFERROR(I29/I25-1, "n/a")</f>
        <v>-7.9978842200845168E-2</v>
      </c>
      <c r="BJ29" s="99">
        <f t="shared" ref="BJ29" si="72">IFERROR(J29/J25-1, "n/a")</f>
        <v>0.60462951694600475</v>
      </c>
      <c r="BK29" s="99">
        <f t="shared" ref="BK29" si="73">IFERROR(K29/K25-1, "n/a")</f>
        <v>-3.987043700489934E-2</v>
      </c>
      <c r="BL29" s="99">
        <f t="shared" ref="BL29" si="74">IFERROR(L29/L25-1, "n/a")</f>
        <v>0.24411419970997272</v>
      </c>
      <c r="BM29" s="99">
        <f t="shared" ref="BM29" si="75">IFERROR(M29/M25-1, "n/a")</f>
        <v>0.10262210013051121</v>
      </c>
      <c r="BN29" s="99">
        <f t="shared" ref="BN29" si="76">IFERROR(N29/N25-1, "n/a")</f>
        <v>-0.39614832516993093</v>
      </c>
      <c r="BO29" s="99">
        <f t="shared" ref="BO29" si="77">IFERROR(O29/O25-1, "n/a")</f>
        <v>-1.3593813217128714E-3</v>
      </c>
      <c r="BQ29" s="99">
        <f t="shared" ref="BQ29" si="78">IFERROR(B29/B28-1, "n/a")</f>
        <v>0.10905697595643193</v>
      </c>
      <c r="BR29" s="99">
        <f t="shared" ref="BR29" si="79">IFERROR(C29/C28-1, "n/a")</f>
        <v>-0.2580100866870837</v>
      </c>
      <c r="BS29" s="99">
        <f t="shared" ref="BS29" si="80">IFERROR(D29/D28-1, "n/a")</f>
        <v>-2.1302028958532948E-2</v>
      </c>
      <c r="BT29" s="99">
        <f t="shared" ref="BT29" si="81">IFERROR(E29/E28-1, "n/a")</f>
        <v>1.2384222631535158E-2</v>
      </c>
      <c r="BU29" s="99">
        <f t="shared" ref="BU29" si="82">IFERROR(F29/F28-1, "n/a")</f>
        <v>-1.3771431041977866E-2</v>
      </c>
      <c r="BV29" s="99">
        <f t="shared" ref="BV29" si="83">IFERROR(G29/G28-1, "n/a")</f>
        <v>-3.4958721950865024E-2</v>
      </c>
      <c r="BX29" s="99">
        <f t="shared" ref="BX29" si="84">IFERROR(I29/I28-1, "n/a")</f>
        <v>-0.16550846069924985</v>
      </c>
      <c r="BY29" s="99">
        <f t="shared" ref="BY29" si="85">IFERROR(J29/J28-1, "n/a")</f>
        <v>0.16759601363637366</v>
      </c>
      <c r="BZ29" s="99">
        <f t="shared" ref="BZ29" si="86">IFERROR(K29/K28-1, "n/a")</f>
        <v>0.20337591121582488</v>
      </c>
      <c r="CA29" s="99">
        <f t="shared" ref="CA29" si="87">IFERROR(L29/L28-1, "n/a")</f>
        <v>-0.4326141660883176</v>
      </c>
      <c r="CB29" s="99">
        <f t="shared" ref="CB29" si="88">IFERROR(M29/M28-1, "n/a")</f>
        <v>-5.8728385657430437E-2</v>
      </c>
      <c r="CC29" s="99">
        <f t="shared" ref="CC29" si="89">IFERROR(N29/N28-1, "n/a")</f>
        <v>-0.20756557015460053</v>
      </c>
      <c r="CD29" s="99">
        <f t="shared" ref="CD29" si="90">IFERROR(O29/O28-1, "n/a")</f>
        <v>-0.11036905337078673</v>
      </c>
    </row>
    <row r="30" spans="1:83" x14ac:dyDescent="0.2">
      <c r="B30" s="55"/>
      <c r="C30" s="55"/>
      <c r="D30" s="55"/>
      <c r="E30" s="55"/>
      <c r="F30" s="55"/>
      <c r="G30" s="55"/>
      <c r="I30" s="55"/>
      <c r="J30" s="55"/>
      <c r="K30" s="55"/>
      <c r="L30" s="55"/>
      <c r="M30" s="55"/>
      <c r="N30" s="55"/>
      <c r="O30" s="55"/>
      <c r="Q30" s="55"/>
      <c r="R30" s="55"/>
      <c r="S30" s="55"/>
      <c r="T30" s="55"/>
      <c r="U30" s="55"/>
      <c r="V30" s="55"/>
      <c r="W30" s="65"/>
      <c r="Y30" s="55"/>
      <c r="Z30" s="55"/>
      <c r="AA30" s="55"/>
      <c r="AB30" s="55"/>
      <c r="AD30" s="55"/>
      <c r="AE30" s="55"/>
      <c r="AF30" s="55"/>
      <c r="AG30" s="55"/>
      <c r="AI30" s="55"/>
      <c r="AJ30" s="55"/>
      <c r="AK30" s="55"/>
      <c r="AL30" s="55"/>
      <c r="AN30" s="55"/>
      <c r="AO30" s="55"/>
      <c r="AP30" s="55"/>
      <c r="AQ30" s="55"/>
      <c r="AS30" s="55"/>
      <c r="AT30" s="55"/>
      <c r="AU30" s="55"/>
      <c r="AV30" s="55"/>
      <c r="AX30" s="55"/>
      <c r="AY30" s="55"/>
      <c r="AZ30" s="55"/>
      <c r="BB30" s="99"/>
      <c r="BC30" s="99"/>
      <c r="BD30" s="99"/>
      <c r="BE30" s="99"/>
      <c r="BF30" s="99"/>
      <c r="BG30" s="99"/>
      <c r="BI30" s="99"/>
      <c r="BJ30" s="99"/>
      <c r="BK30" s="99"/>
      <c r="BL30" s="99"/>
      <c r="BM30" s="99"/>
      <c r="BN30" s="99"/>
      <c r="BO30" s="99"/>
      <c r="BQ30" s="99"/>
      <c r="BR30" s="99"/>
      <c r="BS30" s="99"/>
      <c r="BT30" s="99"/>
      <c r="BU30" s="99"/>
      <c r="BV30" s="99"/>
      <c r="BX30" s="99"/>
      <c r="BY30" s="99"/>
      <c r="BZ30" s="99"/>
      <c r="CA30" s="99"/>
      <c r="CB30" s="99"/>
      <c r="CC30" s="99"/>
      <c r="CD30" s="99"/>
    </row>
  </sheetData>
  <mergeCells count="13">
    <mergeCell ref="AI7:AL7"/>
    <mergeCell ref="AN7:AQ7"/>
    <mergeCell ref="AS7:AV7"/>
    <mergeCell ref="B7:G7"/>
    <mergeCell ref="I7:O7"/>
    <mergeCell ref="Q7:W7"/>
    <mergeCell ref="AD7:AG7"/>
    <mergeCell ref="Y7:AB7"/>
    <mergeCell ref="AX7:AZ7"/>
    <mergeCell ref="BB7:BG7"/>
    <mergeCell ref="BI7:BO7"/>
    <mergeCell ref="BQ7:BV7"/>
    <mergeCell ref="BX7:CD7"/>
  </mergeCells>
  <phoneticPr fontId="42" type="noConversion"/>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F033-CC08-43AA-9FBA-0131AB6ECBCC}">
  <dimension ref="A1:CE30"/>
  <sheetViews>
    <sheetView zoomScaleNormal="100" workbookViewId="0">
      <pane ySplit="8" topLeftCell="A9" activePane="bottomLeft" state="frozen"/>
      <selection pane="bottomLeft" activeCell="B5" sqref="B5"/>
    </sheetView>
  </sheetViews>
  <sheetFormatPr defaultColWidth="9.140625" defaultRowHeight="12" x14ac:dyDescent="0.2"/>
  <cols>
    <col min="1" max="1" width="9.28515625" style="5" customWidth="1"/>
    <col min="2" max="7" width="8.7109375" style="5" customWidth="1"/>
    <col min="8" max="8" width="1.7109375" style="5" customWidth="1"/>
    <col min="9" max="15" width="8.7109375" style="5" customWidth="1"/>
    <col min="16" max="16" width="1.7109375" style="5" customWidth="1"/>
    <col min="17" max="23" width="8.7109375" style="5" customWidth="1"/>
    <col min="24" max="24" width="1.7109375" style="5" customWidth="1"/>
    <col min="25" max="28" width="8.7109375" style="5" customWidth="1"/>
    <col min="29" max="29" width="1.7109375" style="5" customWidth="1"/>
    <col min="30" max="33" width="8.7109375" style="5" customWidth="1"/>
    <col min="34" max="34" width="1.7109375" style="5" customWidth="1"/>
    <col min="35" max="38" width="8.7109375" style="5" customWidth="1"/>
    <col min="39" max="39" width="1.7109375" style="5" customWidth="1"/>
    <col min="40" max="43" width="8.7109375" style="5" customWidth="1"/>
    <col min="44" max="44" width="1.7109375" style="5" customWidth="1"/>
    <col min="45" max="48" width="8.7109375" style="5" customWidth="1"/>
    <col min="49" max="49" width="1.7109375" style="5" customWidth="1"/>
    <col min="50" max="52" width="8.7109375" style="5" customWidth="1"/>
    <col min="53" max="53" width="1.7109375" style="5" customWidth="1"/>
    <col min="54" max="59" width="8.28515625" style="114" customWidth="1"/>
    <col min="60" max="60" width="1.7109375" style="114" customWidth="1"/>
    <col min="61" max="67" width="8.28515625" style="114" customWidth="1"/>
    <col min="68" max="68" width="1.7109375" style="114" customWidth="1"/>
    <col min="69" max="74" width="8.28515625" style="114" customWidth="1"/>
    <col min="75" max="75" width="1.7109375" style="114" customWidth="1"/>
    <col min="76" max="82" width="8.28515625" style="114" customWidth="1"/>
    <col min="83" max="83" width="1.7109375" style="5" customWidth="1"/>
    <col min="84" max="16384" width="9.140625" style="5"/>
  </cols>
  <sheetData>
    <row r="1" spans="1:83" s="3" customFormat="1" ht="12.75" x14ac:dyDescent="0.2">
      <c r="A1" s="1" t="s">
        <v>67</v>
      </c>
      <c r="B1" s="1" t="s">
        <v>79</v>
      </c>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row>
    <row r="2" spans="1:83" s="3" customFormat="1" ht="12.75" x14ac:dyDescent="0.2">
      <c r="A2" s="1" t="s">
        <v>68</v>
      </c>
      <c r="B2" s="1" t="s">
        <v>69</v>
      </c>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row>
    <row r="3" spans="1:83" s="3" customFormat="1" ht="12.75" x14ac:dyDescent="0.2">
      <c r="A3" s="1" t="s">
        <v>70</v>
      </c>
      <c r="B3" s="1" t="s">
        <v>85</v>
      </c>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row>
    <row r="4" spans="1:83" s="2" customFormat="1" x14ac:dyDescent="0.2">
      <c r="A4" s="2" t="s">
        <v>91</v>
      </c>
      <c r="B4" s="2" t="s">
        <v>155</v>
      </c>
      <c r="AX4" s="58"/>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row>
    <row r="5" spans="1:83" s="2" customFormat="1" ht="11.25" x14ac:dyDescent="0.2">
      <c r="A5" s="2" t="s">
        <v>92</v>
      </c>
      <c r="B5" s="2" t="s">
        <v>156</v>
      </c>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row>
    <row r="6" spans="1:83" s="2" customFormat="1" ht="11.25" x14ac:dyDescent="0.2">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row>
    <row r="7" spans="1:83" s="70" customFormat="1" x14ac:dyDescent="0.2">
      <c r="B7" s="136" t="s">
        <v>2</v>
      </c>
      <c r="C7" s="136"/>
      <c r="D7" s="136"/>
      <c r="E7" s="136"/>
      <c r="F7" s="136"/>
      <c r="G7" s="136"/>
      <c r="I7" s="136" t="s">
        <v>3</v>
      </c>
      <c r="J7" s="136"/>
      <c r="K7" s="136"/>
      <c r="L7" s="136"/>
      <c r="M7" s="136"/>
      <c r="N7" s="136"/>
      <c r="O7" s="136"/>
      <c r="Q7" s="136" t="s">
        <v>78</v>
      </c>
      <c r="R7" s="136"/>
      <c r="S7" s="136"/>
      <c r="T7" s="136"/>
      <c r="U7" s="136"/>
      <c r="V7" s="136"/>
      <c r="W7" s="136"/>
      <c r="Y7" s="136" t="s">
        <v>72</v>
      </c>
      <c r="Z7" s="136"/>
      <c r="AA7" s="136"/>
      <c r="AB7" s="136"/>
      <c r="AD7" s="136" t="s">
        <v>73</v>
      </c>
      <c r="AE7" s="136"/>
      <c r="AF7" s="136"/>
      <c r="AG7" s="136"/>
      <c r="AI7" s="136" t="s">
        <v>74</v>
      </c>
      <c r="AJ7" s="136"/>
      <c r="AK7" s="136"/>
      <c r="AL7" s="136"/>
      <c r="AN7" s="136" t="s">
        <v>75</v>
      </c>
      <c r="AO7" s="136"/>
      <c r="AP7" s="136"/>
      <c r="AQ7" s="136"/>
      <c r="AS7" s="136" t="s">
        <v>76</v>
      </c>
      <c r="AT7" s="136"/>
      <c r="AU7" s="136"/>
      <c r="AV7" s="136"/>
      <c r="AX7" s="136" t="s">
        <v>137</v>
      </c>
      <c r="AY7" s="136"/>
      <c r="AZ7" s="136"/>
      <c r="BB7" s="134" t="s">
        <v>2</v>
      </c>
      <c r="BC7" s="134"/>
      <c r="BD7" s="134"/>
      <c r="BE7" s="134"/>
      <c r="BF7" s="134"/>
      <c r="BG7" s="134"/>
      <c r="BH7" s="119"/>
      <c r="BI7" s="134" t="s">
        <v>3</v>
      </c>
      <c r="BJ7" s="134"/>
      <c r="BK7" s="134"/>
      <c r="BL7" s="134"/>
      <c r="BM7" s="134"/>
      <c r="BN7" s="134"/>
      <c r="BO7" s="134"/>
      <c r="BP7" s="119"/>
      <c r="BQ7" s="134" t="s">
        <v>2</v>
      </c>
      <c r="BR7" s="134"/>
      <c r="BS7" s="134"/>
      <c r="BT7" s="134"/>
      <c r="BU7" s="134"/>
      <c r="BV7" s="134"/>
      <c r="BW7" s="119"/>
      <c r="BX7" s="134" t="s">
        <v>3</v>
      </c>
      <c r="BY7" s="134"/>
      <c r="BZ7" s="134"/>
      <c r="CA7" s="134"/>
      <c r="CB7" s="134"/>
      <c r="CC7" s="134"/>
      <c r="CD7" s="134"/>
    </row>
    <row r="8" spans="1:83" ht="36" x14ac:dyDescent="0.2">
      <c r="A8" s="5" t="s">
        <v>57</v>
      </c>
      <c r="B8" s="82" t="s">
        <v>25</v>
      </c>
      <c r="C8" s="82" t="s">
        <v>80</v>
      </c>
      <c r="D8" s="82" t="s">
        <v>81</v>
      </c>
      <c r="E8" s="82" t="s">
        <v>10</v>
      </c>
      <c r="F8" s="82" t="s">
        <v>0</v>
      </c>
      <c r="G8" s="82" t="s">
        <v>108</v>
      </c>
      <c r="H8" s="58"/>
      <c r="I8" s="82" t="s">
        <v>82</v>
      </c>
      <c r="J8" s="82" t="s">
        <v>25</v>
      </c>
      <c r="K8" s="82" t="s">
        <v>80</v>
      </c>
      <c r="L8" s="82" t="s">
        <v>83</v>
      </c>
      <c r="M8" s="82" t="s">
        <v>84</v>
      </c>
      <c r="N8" s="82" t="s">
        <v>77</v>
      </c>
      <c r="O8" s="82" t="s">
        <v>0</v>
      </c>
      <c r="P8" s="58"/>
      <c r="Q8" s="82" t="s">
        <v>82</v>
      </c>
      <c r="R8" s="82" t="s">
        <v>25</v>
      </c>
      <c r="S8" s="82" t="s">
        <v>80</v>
      </c>
      <c r="T8" s="82" t="s">
        <v>83</v>
      </c>
      <c r="U8" s="82" t="s">
        <v>84</v>
      </c>
      <c r="V8" s="82" t="s">
        <v>77</v>
      </c>
      <c r="W8" s="82" t="s">
        <v>0</v>
      </c>
      <c r="X8" s="58"/>
      <c r="Y8" s="82" t="s">
        <v>2</v>
      </c>
      <c r="Z8" s="82" t="s">
        <v>3</v>
      </c>
      <c r="AA8" s="82" t="s">
        <v>78</v>
      </c>
      <c r="AB8" s="82" t="s">
        <v>0</v>
      </c>
      <c r="AC8" s="58"/>
      <c r="AD8" s="82" t="s">
        <v>2</v>
      </c>
      <c r="AE8" s="82" t="s">
        <v>3</v>
      </c>
      <c r="AF8" s="82" t="s">
        <v>78</v>
      </c>
      <c r="AG8" s="82" t="s">
        <v>0</v>
      </c>
      <c r="AH8" s="58"/>
      <c r="AI8" s="82" t="s">
        <v>2</v>
      </c>
      <c r="AJ8" s="82" t="s">
        <v>3</v>
      </c>
      <c r="AK8" s="82" t="s">
        <v>78</v>
      </c>
      <c r="AL8" s="82" t="s">
        <v>0</v>
      </c>
      <c r="AM8" s="58"/>
      <c r="AN8" s="82" t="s">
        <v>2</v>
      </c>
      <c r="AO8" s="82" t="s">
        <v>3</v>
      </c>
      <c r="AP8" s="82" t="s">
        <v>78</v>
      </c>
      <c r="AQ8" s="82" t="s">
        <v>0</v>
      </c>
      <c r="AR8" s="58"/>
      <c r="AS8" s="82" t="s">
        <v>2</v>
      </c>
      <c r="AT8" s="82" t="s">
        <v>3</v>
      </c>
      <c r="AU8" s="82" t="s">
        <v>78</v>
      </c>
      <c r="AV8" s="82" t="s">
        <v>0</v>
      </c>
      <c r="AW8" s="58"/>
      <c r="AX8" s="82" t="s">
        <v>135</v>
      </c>
      <c r="AY8" s="82" t="s">
        <v>136</v>
      </c>
      <c r="AZ8" s="82" t="s">
        <v>24</v>
      </c>
      <c r="BA8" s="58"/>
      <c r="BB8" s="120" t="s">
        <v>25</v>
      </c>
      <c r="BC8" s="120" t="s">
        <v>80</v>
      </c>
      <c r="BD8" s="120" t="s">
        <v>81</v>
      </c>
      <c r="BE8" s="120" t="s">
        <v>10</v>
      </c>
      <c r="BF8" s="120" t="s">
        <v>0</v>
      </c>
      <c r="BG8" s="120" t="s">
        <v>115</v>
      </c>
      <c r="BH8" s="121"/>
      <c r="BI8" s="120" t="s">
        <v>82</v>
      </c>
      <c r="BJ8" s="120" t="s">
        <v>25</v>
      </c>
      <c r="BK8" s="120" t="s">
        <v>80</v>
      </c>
      <c r="BL8" s="120" t="s">
        <v>83</v>
      </c>
      <c r="BM8" s="120" t="s">
        <v>84</v>
      </c>
      <c r="BN8" s="120" t="s">
        <v>77</v>
      </c>
      <c r="BO8" s="120" t="s">
        <v>0</v>
      </c>
      <c r="BP8" s="121"/>
      <c r="BQ8" s="120" t="s">
        <v>25</v>
      </c>
      <c r="BR8" s="120" t="s">
        <v>80</v>
      </c>
      <c r="BS8" s="120" t="s">
        <v>81</v>
      </c>
      <c r="BT8" s="120" t="s">
        <v>10</v>
      </c>
      <c r="BU8" s="120" t="s">
        <v>0</v>
      </c>
      <c r="BV8" s="120" t="s">
        <v>115</v>
      </c>
      <c r="BW8" s="121"/>
      <c r="BX8" s="120" t="s">
        <v>82</v>
      </c>
      <c r="BY8" s="120" t="s">
        <v>25</v>
      </c>
      <c r="BZ8" s="120" t="s">
        <v>80</v>
      </c>
      <c r="CA8" s="120" t="s">
        <v>83</v>
      </c>
      <c r="CB8" s="120" t="s">
        <v>84</v>
      </c>
      <c r="CC8" s="120" t="s">
        <v>77</v>
      </c>
      <c r="CD8" s="120" t="s">
        <v>0</v>
      </c>
      <c r="CE8" s="58"/>
    </row>
    <row r="9" spans="1:83" x14ac:dyDescent="0.2">
      <c r="A9" s="39">
        <v>2015</v>
      </c>
      <c r="B9" s="65">
        <v>419.64682539682502</v>
      </c>
      <c r="C9" s="65">
        <v>415.53968253968202</v>
      </c>
      <c r="D9" s="65">
        <v>444.35317460317452</v>
      </c>
      <c r="E9" s="65">
        <v>734.45634920634905</v>
      </c>
      <c r="F9" s="65">
        <v>2013.9960317460304</v>
      </c>
      <c r="G9" s="65">
        <v>145.079365079365</v>
      </c>
      <c r="H9" s="55"/>
      <c r="I9" s="65">
        <v>0</v>
      </c>
      <c r="J9" s="65">
        <v>640.70634920634905</v>
      </c>
      <c r="K9" s="65">
        <v>1460.1428571428501</v>
      </c>
      <c r="L9" s="65">
        <v>318.53968253968202</v>
      </c>
      <c r="M9" s="65">
        <v>548.30952380952294</v>
      </c>
      <c r="N9" s="65">
        <v>22.162698412698401</v>
      </c>
      <c r="O9" s="55">
        <v>2989.8611111111022</v>
      </c>
      <c r="P9" s="55"/>
      <c r="Q9" s="65">
        <v>0</v>
      </c>
      <c r="R9" s="65">
        <v>539.68253968253919</v>
      </c>
      <c r="S9" s="65">
        <v>5234.3849206349132</v>
      </c>
      <c r="T9" s="65">
        <v>352.61111111111029</v>
      </c>
      <c r="U9" s="65">
        <v>1412.8134920634886</v>
      </c>
      <c r="V9" s="65">
        <v>1.03968253968253</v>
      </c>
      <c r="W9" s="65">
        <v>7540.5317460317337</v>
      </c>
      <c r="X9" s="55"/>
      <c r="Y9" s="65">
        <v>923.35714285714198</v>
      </c>
      <c r="Z9" s="65">
        <v>603.82142857142799</v>
      </c>
      <c r="AA9" s="65">
        <v>1386.2619047619003</v>
      </c>
      <c r="AB9" s="55">
        <v>2913.4404761904702</v>
      </c>
      <c r="AC9" s="55"/>
      <c r="AD9" s="65">
        <v>599.44841269841197</v>
      </c>
      <c r="AE9" s="65">
        <v>1413.6587301587299</v>
      </c>
      <c r="AF9" s="65">
        <v>1786.1944444444348</v>
      </c>
      <c r="AG9" s="55">
        <v>3799.3015873015765</v>
      </c>
      <c r="AH9" s="55"/>
      <c r="AI9" s="65">
        <v>492.23809523809501</v>
      </c>
      <c r="AJ9" s="65">
        <v>972.38095238095195</v>
      </c>
      <c r="AK9" s="65">
        <v>4368.0753968253948</v>
      </c>
      <c r="AL9" s="55">
        <v>5832.6944444444416</v>
      </c>
      <c r="AM9" s="55"/>
      <c r="AN9" s="55">
        <v>146.05158730158701</v>
      </c>
      <c r="AO9" s="55">
        <v>520.66666666666595</v>
      </c>
      <c r="AP9" s="55">
        <v>1695.8373015872933</v>
      </c>
      <c r="AQ9" s="55">
        <v>2362.5555555555461</v>
      </c>
      <c r="AR9" s="55"/>
      <c r="AS9" s="55">
        <v>1868.99206349206</v>
      </c>
      <c r="AT9" s="55">
        <v>2469.1944444444398</v>
      </c>
      <c r="AU9" s="55">
        <v>5844.6944444444371</v>
      </c>
      <c r="AV9" s="55">
        <v>10182.880952380936</v>
      </c>
      <c r="AW9" s="55"/>
      <c r="AX9" s="65">
        <v>1509.8452380952299</v>
      </c>
      <c r="AY9" s="65">
        <v>463.638888888888</v>
      </c>
      <c r="AZ9" s="65">
        <v>41.559523809523803</v>
      </c>
      <c r="BA9" s="55"/>
      <c r="BB9" s="99">
        <v>-4.3659424619773124E-2</v>
      </c>
      <c r="BC9" s="99">
        <v>-0.21657689348136844</v>
      </c>
      <c r="BD9" s="99">
        <v>-0.26229229915450669</v>
      </c>
      <c r="BE9" s="99">
        <v>-8.5204302168882751E-2</v>
      </c>
      <c r="BF9" s="99">
        <v>-0.14696076310415396</v>
      </c>
      <c r="BG9" s="99">
        <v>0.23974006716385099</v>
      </c>
      <c r="BH9" s="100"/>
      <c r="BI9" s="99" t="s">
        <v>106</v>
      </c>
      <c r="BJ9" s="99">
        <v>-4.7622599688838863E-2</v>
      </c>
      <c r="BK9" s="99">
        <v>-8.4750251173999036E-2</v>
      </c>
      <c r="BL9" s="99">
        <v>-0.19841316386973473</v>
      </c>
      <c r="BM9" s="99">
        <v>-1.6762606122972978E-2</v>
      </c>
      <c r="BN9" s="99">
        <v>0.26415094339622924</v>
      </c>
      <c r="BO9" s="99">
        <v>-8.1083956438853577E-2</v>
      </c>
      <c r="BP9" s="100"/>
      <c r="BQ9" s="99" t="s">
        <v>106</v>
      </c>
      <c r="BR9" s="99" t="s">
        <v>106</v>
      </c>
      <c r="BS9" s="99" t="s">
        <v>106</v>
      </c>
      <c r="BT9" s="99" t="s">
        <v>106</v>
      </c>
      <c r="BU9" s="99" t="s">
        <v>106</v>
      </c>
      <c r="BV9" s="99" t="s">
        <v>106</v>
      </c>
      <c r="BW9" s="100"/>
      <c r="BX9" s="99" t="s">
        <v>106</v>
      </c>
      <c r="BY9" s="99" t="s">
        <v>106</v>
      </c>
      <c r="BZ9" s="99" t="s">
        <v>106</v>
      </c>
      <c r="CA9" s="99" t="s">
        <v>106</v>
      </c>
      <c r="CB9" s="99" t="s">
        <v>106</v>
      </c>
      <c r="CC9" s="99" t="s">
        <v>106</v>
      </c>
      <c r="CD9" s="99" t="s">
        <v>106</v>
      </c>
      <c r="CE9" s="55"/>
    </row>
    <row r="10" spans="1:83" x14ac:dyDescent="0.2">
      <c r="A10" s="39">
        <v>2016</v>
      </c>
      <c r="B10" s="65">
        <v>383.71825396825301</v>
      </c>
      <c r="C10" s="65">
        <v>404.70634920634899</v>
      </c>
      <c r="D10" s="65">
        <v>395.84126984126954</v>
      </c>
      <c r="E10" s="65">
        <v>629.67460317460302</v>
      </c>
      <c r="F10" s="65">
        <v>1813.9404761904743</v>
      </c>
      <c r="G10" s="65">
        <v>134.90476190476099</v>
      </c>
      <c r="H10" s="55"/>
      <c r="I10" s="65">
        <v>0</v>
      </c>
      <c r="J10" s="65">
        <v>724.32936507936495</v>
      </c>
      <c r="K10" s="65">
        <v>1485.88492063492</v>
      </c>
      <c r="L10" s="65">
        <v>318.48412698412602</v>
      </c>
      <c r="M10" s="65">
        <v>569.61904761904702</v>
      </c>
      <c r="N10" s="65">
        <v>19.6984126984126</v>
      </c>
      <c r="O10" s="55">
        <v>3118.0158730158701</v>
      </c>
      <c r="P10" s="55"/>
      <c r="Q10" s="65">
        <v>0</v>
      </c>
      <c r="R10" s="65">
        <v>604.53174603174557</v>
      </c>
      <c r="S10" s="65">
        <v>4920.8095238095148</v>
      </c>
      <c r="T10" s="65">
        <v>137.75396825396825</v>
      </c>
      <c r="U10" s="65">
        <v>1653.8095238095227</v>
      </c>
      <c r="V10" s="65">
        <v>1.1666666666666601</v>
      </c>
      <c r="W10" s="65">
        <v>7318.0714285714184</v>
      </c>
      <c r="X10" s="55"/>
      <c r="Y10" s="65">
        <v>842.90476190476102</v>
      </c>
      <c r="Z10" s="65">
        <v>616.07539682539596</v>
      </c>
      <c r="AA10" s="65">
        <v>1420.9960317460279</v>
      </c>
      <c r="AB10" s="55">
        <v>2879.9761904761849</v>
      </c>
      <c r="AC10" s="55"/>
      <c r="AD10" s="65">
        <v>546.76587301587301</v>
      </c>
      <c r="AE10" s="65">
        <v>1501.7936507936499</v>
      </c>
      <c r="AF10" s="65">
        <v>1795.2182539682451</v>
      </c>
      <c r="AG10" s="55">
        <v>3843.7777777777683</v>
      </c>
      <c r="AH10" s="55"/>
      <c r="AI10" s="65">
        <v>424.71428571428498</v>
      </c>
      <c r="AJ10" s="65">
        <v>1000.14682539682</v>
      </c>
      <c r="AK10" s="65">
        <v>4101.8571428571349</v>
      </c>
      <c r="AL10" s="55">
        <v>5526.7182539682399</v>
      </c>
      <c r="AM10" s="55"/>
      <c r="AN10" s="55">
        <v>131.13492063492001</v>
      </c>
      <c r="AO10" s="55">
        <v>497.50396825396803</v>
      </c>
      <c r="AP10" s="55">
        <v>1506.7023809523719</v>
      </c>
      <c r="AQ10" s="55">
        <v>2135.3412698412599</v>
      </c>
      <c r="AR10" s="55"/>
      <c r="AS10" s="55">
        <v>1683.25</v>
      </c>
      <c r="AT10" s="55">
        <v>2620.5119047619</v>
      </c>
      <c r="AU10" s="55">
        <v>5811.369047619045</v>
      </c>
      <c r="AV10" s="55">
        <v>10115.130952380945</v>
      </c>
      <c r="AW10" s="55"/>
      <c r="AX10" s="65">
        <v>1335.44047619047</v>
      </c>
      <c r="AY10" s="65">
        <v>448.81746031746002</v>
      </c>
      <c r="AZ10" s="65">
        <v>30.126984126984102</v>
      </c>
      <c r="BA10" s="55"/>
      <c r="BB10" s="99">
        <v>-0.11901330423119505</v>
      </c>
      <c r="BC10" s="99">
        <v>-2.0448635198592635E-2</v>
      </c>
      <c r="BD10" s="99">
        <v>-8.9741660840232385E-3</v>
      </c>
      <c r="BE10" s="99">
        <v>-0.14261029888635612</v>
      </c>
      <c r="BF10" s="99">
        <v>-8.7142250744633665E-2</v>
      </c>
      <c r="BG10" s="99">
        <v>0.28614648561176659</v>
      </c>
      <c r="BH10" s="100"/>
      <c r="BI10" s="99" t="s">
        <v>106</v>
      </c>
      <c r="BJ10" s="99">
        <v>-9.6718248240519222E-2</v>
      </c>
      <c r="BK10" s="99">
        <v>-0.1872919671432326</v>
      </c>
      <c r="BL10" s="99">
        <v>-0.16099294486543025</v>
      </c>
      <c r="BM10" s="99">
        <v>0.12980482260688797</v>
      </c>
      <c r="BN10" s="99">
        <v>-7.6403695806671612E-3</v>
      </c>
      <c r="BO10" s="99">
        <v>-0.11888186307816362</v>
      </c>
      <c r="BP10" s="100"/>
      <c r="BQ10" s="99" t="s">
        <v>106</v>
      </c>
      <c r="BR10" s="99" t="s">
        <v>106</v>
      </c>
      <c r="BS10" s="99" t="s">
        <v>106</v>
      </c>
      <c r="BT10" s="99" t="s">
        <v>106</v>
      </c>
      <c r="BU10" s="99" t="s">
        <v>106</v>
      </c>
      <c r="BV10" s="99" t="s">
        <v>106</v>
      </c>
      <c r="BW10" s="100"/>
      <c r="BX10" s="99" t="s">
        <v>106</v>
      </c>
      <c r="BY10" s="99" t="s">
        <v>106</v>
      </c>
      <c r="BZ10" s="99" t="s">
        <v>106</v>
      </c>
      <c r="CA10" s="99" t="s">
        <v>106</v>
      </c>
      <c r="CB10" s="99" t="s">
        <v>106</v>
      </c>
      <c r="CC10" s="99" t="s">
        <v>106</v>
      </c>
      <c r="CD10" s="99" t="s">
        <v>106</v>
      </c>
      <c r="CE10" s="55"/>
    </row>
    <row r="11" spans="1:83" x14ac:dyDescent="0.2">
      <c r="A11" s="39">
        <v>2017</v>
      </c>
      <c r="B11" s="65">
        <v>414.776892430278</v>
      </c>
      <c r="C11" s="65">
        <v>383.490039840637</v>
      </c>
      <c r="D11" s="65">
        <v>419.10358565736999</v>
      </c>
      <c r="E11" s="65">
        <v>588.848605577689</v>
      </c>
      <c r="F11" s="55">
        <v>1806.219123505974</v>
      </c>
      <c r="G11" s="65">
        <v>145.37051792828601</v>
      </c>
      <c r="H11" s="55"/>
      <c r="I11" s="65">
        <v>0</v>
      </c>
      <c r="J11" s="65">
        <v>797.17928286852498</v>
      </c>
      <c r="K11" s="65">
        <v>1540.5737051792801</v>
      </c>
      <c r="L11" s="65">
        <v>286.48207171314698</v>
      </c>
      <c r="M11" s="65">
        <v>587.641434262948</v>
      </c>
      <c r="N11" s="65">
        <v>23.5338645418326</v>
      </c>
      <c r="O11" s="55">
        <v>3235.4103585657322</v>
      </c>
      <c r="P11" s="55"/>
      <c r="Q11" s="65">
        <v>0</v>
      </c>
      <c r="R11" s="65">
        <v>584.89243027888358</v>
      </c>
      <c r="S11" s="65">
        <v>4843.8525896414267</v>
      </c>
      <c r="T11" s="65">
        <v>95.091633466135349</v>
      </c>
      <c r="U11" s="65">
        <v>1626.4581673306702</v>
      </c>
      <c r="V11" s="65">
        <v>1.9601593625497999</v>
      </c>
      <c r="W11" s="65">
        <v>7152.2549800796651</v>
      </c>
      <c r="X11" s="55"/>
      <c r="Y11" s="65">
        <v>780.30278884462098</v>
      </c>
      <c r="Z11" s="65">
        <v>579.394422310756</v>
      </c>
      <c r="AA11" s="65">
        <v>1403.1274900398357</v>
      </c>
      <c r="AB11" s="55">
        <v>2762.8247011952126</v>
      </c>
      <c r="AC11" s="55"/>
      <c r="AD11" s="65">
        <v>554.01593625498003</v>
      </c>
      <c r="AE11" s="65">
        <v>1529.6573705179201</v>
      </c>
      <c r="AF11" s="65">
        <v>1711.1872509960085</v>
      </c>
      <c r="AG11" s="55">
        <v>3794.8605577689086</v>
      </c>
      <c r="AH11" s="55"/>
      <c r="AI11" s="65">
        <v>471.90039840637399</v>
      </c>
      <c r="AJ11" s="65">
        <v>1126.35856573705</v>
      </c>
      <c r="AK11" s="65">
        <v>4037.9402390438208</v>
      </c>
      <c r="AL11" s="55">
        <v>5636.1992031872451</v>
      </c>
      <c r="AM11" s="55"/>
      <c r="AN11" s="55">
        <v>195.40239043824701</v>
      </c>
      <c r="AO11" s="55">
        <v>677.56175298804703</v>
      </c>
      <c r="AP11" s="55">
        <v>1505.733067729082</v>
      </c>
      <c r="AQ11" s="55">
        <v>2378.697211155376</v>
      </c>
      <c r="AR11" s="55"/>
      <c r="AS11" s="55">
        <v>1610.81673306772</v>
      </c>
      <c r="AT11" s="55">
        <v>2557.8486055776798</v>
      </c>
      <c r="AU11" s="55">
        <v>5646.5219123505931</v>
      </c>
      <c r="AV11" s="55">
        <v>9815.187250995994</v>
      </c>
      <c r="AW11" s="55"/>
      <c r="AX11" s="65">
        <v>1366.3944223107501</v>
      </c>
      <c r="AY11" s="65">
        <v>410.06772908366497</v>
      </c>
      <c r="AZ11" s="65">
        <v>29.756972111553701</v>
      </c>
      <c r="BA11" s="55"/>
      <c r="BB11" s="99">
        <v>-8.5616211667030595E-2</v>
      </c>
      <c r="BC11" s="99">
        <v>-2.6070514534549893E-2</v>
      </c>
      <c r="BD11" s="99">
        <v>-0.10917420541718437</v>
      </c>
      <c r="BE11" s="99">
        <v>-0.14266572294592161</v>
      </c>
      <c r="BF11" s="99">
        <v>-9.9332646341968367E-2</v>
      </c>
      <c r="BG11" s="99">
        <v>-7.0131291028452281E-2</v>
      </c>
      <c r="BH11" s="100"/>
      <c r="BI11" s="99" t="s">
        <v>106</v>
      </c>
      <c r="BJ11" s="99">
        <v>0.1305169146155658</v>
      </c>
      <c r="BK11" s="99">
        <v>1.7629825305204072E-2</v>
      </c>
      <c r="BL11" s="99">
        <v>-1.7440701614646059E-4</v>
      </c>
      <c r="BM11" s="99">
        <v>3.8864040991793525E-2</v>
      </c>
      <c r="BN11" s="99">
        <v>-0.1111906893464677</v>
      </c>
      <c r="BO11" s="99">
        <v>4.286311542315846E-2</v>
      </c>
      <c r="BP11" s="100"/>
      <c r="BQ11" s="99" t="s">
        <v>106</v>
      </c>
      <c r="BR11" s="99" t="s">
        <v>106</v>
      </c>
      <c r="BS11" s="99" t="s">
        <v>106</v>
      </c>
      <c r="BT11" s="99" t="s">
        <v>106</v>
      </c>
      <c r="BU11" s="99" t="s">
        <v>106</v>
      </c>
      <c r="BV11" s="99" t="s">
        <v>106</v>
      </c>
      <c r="BW11" s="100"/>
      <c r="BX11" s="99" t="s">
        <v>106</v>
      </c>
      <c r="BY11" s="99" t="s">
        <v>106</v>
      </c>
      <c r="BZ11" s="99" t="s">
        <v>106</v>
      </c>
      <c r="CA11" s="99" t="s">
        <v>106</v>
      </c>
      <c r="CB11" s="99" t="s">
        <v>106</v>
      </c>
      <c r="CC11" s="99" t="s">
        <v>106</v>
      </c>
      <c r="CD11" s="99" t="s">
        <v>106</v>
      </c>
      <c r="CE11" s="55"/>
    </row>
    <row r="12" spans="1:83" x14ac:dyDescent="0.2">
      <c r="A12" s="39">
        <v>2018</v>
      </c>
      <c r="B12" s="65">
        <v>386.848605577689</v>
      </c>
      <c r="C12" s="65">
        <v>345.25498007968099</v>
      </c>
      <c r="D12" s="65">
        <v>411.84462151394399</v>
      </c>
      <c r="E12" s="65">
        <v>530.87250996015905</v>
      </c>
      <c r="F12" s="55">
        <v>1674.820717131473</v>
      </c>
      <c r="G12" s="65">
        <v>168.43027888446201</v>
      </c>
      <c r="H12" s="55"/>
      <c r="I12" s="65">
        <v>0</v>
      </c>
      <c r="J12" s="65">
        <v>804.22310756972104</v>
      </c>
      <c r="K12" s="65">
        <v>1580.22310756972</v>
      </c>
      <c r="L12" s="65">
        <v>267.394422310756</v>
      </c>
      <c r="M12" s="65">
        <v>581.30278884462098</v>
      </c>
      <c r="N12" s="65">
        <v>15.709163346613501</v>
      </c>
      <c r="O12" s="55">
        <v>3248.8525896414312</v>
      </c>
      <c r="P12" s="55"/>
      <c r="Q12" s="65">
        <v>0</v>
      </c>
      <c r="R12" s="65">
        <v>528.38645418326689</v>
      </c>
      <c r="S12" s="65">
        <v>5108.4462151394418</v>
      </c>
      <c r="T12" s="65">
        <v>65.063745019920262</v>
      </c>
      <c r="U12" s="65">
        <v>1476.2828685258912</v>
      </c>
      <c r="V12" s="65">
        <v>0.41434262948207101</v>
      </c>
      <c r="W12" s="65">
        <v>7178.5936254980024</v>
      </c>
      <c r="X12" s="55"/>
      <c r="Y12" s="65">
        <v>733.79282868525797</v>
      </c>
      <c r="Z12" s="65">
        <v>529.19920318724996</v>
      </c>
      <c r="AA12" s="65">
        <v>1541.8007968127461</v>
      </c>
      <c r="AB12" s="55">
        <v>2804.7928286852539</v>
      </c>
      <c r="AC12" s="55"/>
      <c r="AD12" s="65">
        <v>506.02390438246999</v>
      </c>
      <c r="AE12" s="65">
        <v>1576.8565737051699</v>
      </c>
      <c r="AF12" s="65">
        <v>1812.5577689243003</v>
      </c>
      <c r="AG12" s="55">
        <v>3895.4382470119399</v>
      </c>
      <c r="AH12" s="55"/>
      <c r="AI12" s="65">
        <v>435.00398406374501</v>
      </c>
      <c r="AJ12" s="65">
        <v>1142.7968127490001</v>
      </c>
      <c r="AK12" s="65">
        <v>3824.2350597609516</v>
      </c>
      <c r="AL12" s="55">
        <v>5402.0358565736969</v>
      </c>
      <c r="AM12" s="55"/>
      <c r="AN12" s="55">
        <v>181.64940239043801</v>
      </c>
      <c r="AO12" s="55">
        <v>734.72111553784805</v>
      </c>
      <c r="AP12" s="55">
        <v>1800.3824701195156</v>
      </c>
      <c r="AQ12" s="55">
        <v>2716.7529880478014</v>
      </c>
      <c r="AR12" s="55"/>
      <c r="AS12" s="55">
        <v>1493.1713147410301</v>
      </c>
      <c r="AT12" s="55">
        <v>2514.1314741035799</v>
      </c>
      <c r="AU12" s="55">
        <v>5378.2111553784816</v>
      </c>
      <c r="AV12" s="55">
        <v>9385.513944223092</v>
      </c>
      <c r="AW12" s="55"/>
      <c r="AX12" s="65">
        <v>1284.2709163346599</v>
      </c>
      <c r="AY12" s="65">
        <v>362.68127490039802</v>
      </c>
      <c r="AZ12" s="65">
        <v>27.868525896414301</v>
      </c>
      <c r="BA12" s="55"/>
      <c r="BB12" s="99">
        <v>8.0941258699135599E-2</v>
      </c>
      <c r="BC12" s="99">
        <v>-5.2423959760745875E-2</v>
      </c>
      <c r="BD12" s="99">
        <v>5.8766777464685616E-2</v>
      </c>
      <c r="BE12" s="99">
        <v>-6.4836659111044637E-2</v>
      </c>
      <c r="BF12" s="99">
        <v>-4.2566736813306472E-3</v>
      </c>
      <c r="BG12" s="99">
        <v>7.7578848038837522E-2</v>
      </c>
      <c r="BH12" s="100"/>
      <c r="BI12" s="99" t="s">
        <v>106</v>
      </c>
      <c r="BJ12" s="99">
        <v>0.10057567910584142</v>
      </c>
      <c r="BK12" s="99">
        <v>3.6805531696890492E-2</v>
      </c>
      <c r="BL12" s="99">
        <v>-0.10048241830455207</v>
      </c>
      <c r="BM12" s="99">
        <v>3.163936795869593E-2</v>
      </c>
      <c r="BN12" s="99">
        <v>0.19470867537104053</v>
      </c>
      <c r="BO12" s="99">
        <v>3.7650380989341592E-2</v>
      </c>
      <c r="BP12" s="100"/>
      <c r="BQ12" s="99" t="s">
        <v>106</v>
      </c>
      <c r="BR12" s="99" t="s">
        <v>106</v>
      </c>
      <c r="BS12" s="99" t="s">
        <v>106</v>
      </c>
      <c r="BT12" s="99" t="s">
        <v>106</v>
      </c>
      <c r="BU12" s="99" t="s">
        <v>106</v>
      </c>
      <c r="BV12" s="99" t="s">
        <v>106</v>
      </c>
      <c r="BW12" s="100"/>
      <c r="BX12" s="99" t="s">
        <v>106</v>
      </c>
      <c r="BY12" s="99" t="s">
        <v>106</v>
      </c>
      <c r="BZ12" s="99" t="s">
        <v>106</v>
      </c>
      <c r="CA12" s="99" t="s">
        <v>106</v>
      </c>
      <c r="CB12" s="99" t="s">
        <v>106</v>
      </c>
      <c r="CC12" s="99" t="s">
        <v>106</v>
      </c>
      <c r="CD12" s="99" t="s">
        <v>106</v>
      </c>
      <c r="CE12" s="55"/>
    </row>
    <row r="13" spans="1:83" x14ac:dyDescent="0.2">
      <c r="A13" s="39">
        <v>2019</v>
      </c>
      <c r="B13" s="55">
        <v>448.71428571428498</v>
      </c>
      <c r="C13" s="55">
        <v>378.13492063491998</v>
      </c>
      <c r="D13" s="55">
        <v>420.48412698412602</v>
      </c>
      <c r="E13" s="55">
        <v>458.15873015873001</v>
      </c>
      <c r="F13" s="55">
        <v>1705.4920634920609</v>
      </c>
      <c r="G13" s="55">
        <v>192.70634920634899</v>
      </c>
      <c r="H13" s="55"/>
      <c r="I13" s="55">
        <v>850.82142857142799</v>
      </c>
      <c r="J13" s="55">
        <v>609.98412698412596</v>
      </c>
      <c r="K13" s="55">
        <v>685.42857142857099</v>
      </c>
      <c r="L13" s="55">
        <v>239.71031746031699</v>
      </c>
      <c r="M13" s="55">
        <v>665.730158730158</v>
      </c>
      <c r="N13" s="55">
        <v>14.900793650793601</v>
      </c>
      <c r="O13" s="55">
        <v>3066.5753968253939</v>
      </c>
      <c r="P13" s="55"/>
      <c r="Q13" s="55">
        <v>6627.1547619047597</v>
      </c>
      <c r="R13" s="55">
        <v>216.86111111111038</v>
      </c>
      <c r="S13" s="55">
        <v>22.710317460317398</v>
      </c>
      <c r="T13" s="55">
        <v>44.99206349206348</v>
      </c>
      <c r="U13" s="55">
        <v>1762.2380952380943</v>
      </c>
      <c r="V13" s="55">
        <v>1.27380952380952</v>
      </c>
      <c r="W13" s="65">
        <v>8675.2301587301536</v>
      </c>
      <c r="X13" s="55"/>
      <c r="Y13" s="55">
        <v>732.638888888888</v>
      </c>
      <c r="Z13" s="55">
        <v>568.08333333333303</v>
      </c>
      <c r="AA13" s="55">
        <v>1652.1428571428523</v>
      </c>
      <c r="AB13" s="55">
        <v>2952.8650793650731</v>
      </c>
      <c r="AC13" s="55"/>
      <c r="AD13" s="55">
        <v>515.51190476190402</v>
      </c>
      <c r="AE13" s="55">
        <v>1399.11507936507</v>
      </c>
      <c r="AF13" s="55">
        <v>2031.3492063492049</v>
      </c>
      <c r="AG13" s="55">
        <v>3945.976190476179</v>
      </c>
      <c r="AH13" s="55"/>
      <c r="AI13" s="55">
        <v>457.34126984126902</v>
      </c>
      <c r="AJ13" s="55">
        <v>1099.37698412698</v>
      </c>
      <c r="AK13" s="55">
        <v>4991.7380952380863</v>
      </c>
      <c r="AL13" s="55">
        <v>6548.4563492063353</v>
      </c>
      <c r="AM13" s="55"/>
      <c r="AN13" s="55">
        <v>151.583333333333</v>
      </c>
      <c r="AO13" s="55">
        <v>570.18650793650704</v>
      </c>
      <c r="AP13" s="55">
        <v>2516.6309523809455</v>
      </c>
      <c r="AQ13" s="55">
        <v>3238.4007936507855</v>
      </c>
      <c r="AR13" s="55"/>
      <c r="AS13" s="55">
        <v>1553.9087301587299</v>
      </c>
      <c r="AT13" s="55">
        <v>2496.38888888888</v>
      </c>
      <c r="AU13" s="55">
        <v>6158.5992063491976</v>
      </c>
      <c r="AV13" s="55">
        <v>10208.896825396809</v>
      </c>
      <c r="AW13" s="55"/>
      <c r="AX13" s="55">
        <v>1287.5317460317401</v>
      </c>
      <c r="AY13" s="55">
        <v>383.25793650793599</v>
      </c>
      <c r="AZ13" s="55">
        <v>34.702380952380899</v>
      </c>
      <c r="BA13" s="55"/>
      <c r="BB13" s="99">
        <v>-6.7333275701426887E-2</v>
      </c>
      <c r="BC13" s="99">
        <v>-9.9702875664893331E-2</v>
      </c>
      <c r="BD13" s="99">
        <v>-1.7320214839107617E-2</v>
      </c>
      <c r="BE13" s="99">
        <v>-9.8456708682620686E-2</v>
      </c>
      <c r="BF13" s="99">
        <v>-7.2747766128978486E-2</v>
      </c>
      <c r="BG13" s="99">
        <v>0.15862749397062625</v>
      </c>
      <c r="BH13" s="100"/>
      <c r="BI13" s="99" t="s">
        <v>106</v>
      </c>
      <c r="BJ13" s="99">
        <v>8.8359354696849746E-3</v>
      </c>
      <c r="BK13" s="99">
        <v>2.5736777316879955E-2</v>
      </c>
      <c r="BL13" s="99">
        <v>-6.6627727481332055E-2</v>
      </c>
      <c r="BM13" s="99">
        <v>-1.0786586936772591E-2</v>
      </c>
      <c r="BN13" s="99">
        <v>-0.33248687997291337</v>
      </c>
      <c r="BO13" s="99">
        <v>4.1547221483391183E-3</v>
      </c>
      <c r="BP13" s="100"/>
      <c r="BQ13" s="99" t="s">
        <v>106</v>
      </c>
      <c r="BR13" s="99" t="s">
        <v>106</v>
      </c>
      <c r="BS13" s="99" t="s">
        <v>106</v>
      </c>
      <c r="BT13" s="99" t="s">
        <v>106</v>
      </c>
      <c r="BU13" s="99" t="s">
        <v>106</v>
      </c>
      <c r="BV13" s="99" t="s">
        <v>106</v>
      </c>
      <c r="BW13" s="100"/>
      <c r="BX13" s="99" t="s">
        <v>106</v>
      </c>
      <c r="BY13" s="99" t="s">
        <v>106</v>
      </c>
      <c r="BZ13" s="99" t="s">
        <v>106</v>
      </c>
      <c r="CA13" s="99" t="s">
        <v>106</v>
      </c>
      <c r="CB13" s="99" t="s">
        <v>106</v>
      </c>
      <c r="CC13" s="99" t="s">
        <v>106</v>
      </c>
      <c r="CD13" s="99" t="s">
        <v>106</v>
      </c>
      <c r="CE13" s="55"/>
    </row>
    <row r="14" spans="1:83" x14ac:dyDescent="0.2">
      <c r="A14" s="39">
        <v>2020</v>
      </c>
      <c r="B14" s="55">
        <v>428.28853754940701</v>
      </c>
      <c r="C14" s="55">
        <v>311.434782608695</v>
      </c>
      <c r="D14" s="55">
        <v>357.67984189723302</v>
      </c>
      <c r="E14" s="55">
        <v>468.62845849802301</v>
      </c>
      <c r="F14" s="55">
        <v>1566.0316205533582</v>
      </c>
      <c r="G14" s="55">
        <v>207.44664031620499</v>
      </c>
      <c r="H14" s="55"/>
      <c r="I14" s="55">
        <v>1813.00790513833</v>
      </c>
      <c r="J14" s="55">
        <v>437.46640316205497</v>
      </c>
      <c r="K14" s="55">
        <v>137.62055335968299</v>
      </c>
      <c r="L14" s="55">
        <v>178.18577075098801</v>
      </c>
      <c r="M14" s="55">
        <v>689.51778656126396</v>
      </c>
      <c r="N14" s="55">
        <v>16.1541501976284</v>
      </c>
      <c r="O14" s="55">
        <v>3271.9525691699487</v>
      </c>
      <c r="P14" s="55"/>
      <c r="Q14" s="55">
        <v>6446.03557312252</v>
      </c>
      <c r="R14" s="55">
        <v>1.3438735177865611</v>
      </c>
      <c r="S14" s="55">
        <v>29.826086956521699</v>
      </c>
      <c r="T14" s="55">
        <v>43.2173913043477</v>
      </c>
      <c r="U14" s="55">
        <v>1562.3517786561235</v>
      </c>
      <c r="V14" s="55">
        <v>1.73122529644268</v>
      </c>
      <c r="W14" s="65">
        <v>8084.5059288537432</v>
      </c>
      <c r="X14" s="55"/>
      <c r="Y14" s="55">
        <v>682.95256916996004</v>
      </c>
      <c r="Z14" s="55">
        <v>680.64031620553305</v>
      </c>
      <c r="AA14" s="55">
        <v>1756.869565217384</v>
      </c>
      <c r="AB14" s="55">
        <v>3120.4624505928768</v>
      </c>
      <c r="AC14" s="55"/>
      <c r="AD14" s="55">
        <v>482.64426877470299</v>
      </c>
      <c r="AE14" s="55">
        <v>1570.3280632410999</v>
      </c>
      <c r="AF14" s="55">
        <v>2016.1818181818116</v>
      </c>
      <c r="AG14" s="55">
        <v>4069.1541501976144</v>
      </c>
      <c r="AH14" s="55"/>
      <c r="AI14" s="55">
        <v>400.434782608695</v>
      </c>
      <c r="AJ14" s="55">
        <v>1020.98418972332</v>
      </c>
      <c r="AK14" s="55">
        <v>4311.4545454545387</v>
      </c>
      <c r="AL14" s="55">
        <v>5732.8735177865537</v>
      </c>
      <c r="AM14" s="55"/>
      <c r="AN14" s="55">
        <v>128.43083003952501</v>
      </c>
      <c r="AO14" s="55">
        <v>563.85770750988104</v>
      </c>
      <c r="AP14" s="55">
        <v>2088.4505928853719</v>
      </c>
      <c r="AQ14" s="55">
        <v>2780.739130434778</v>
      </c>
      <c r="AR14" s="55"/>
      <c r="AS14" s="55">
        <v>1437.6007905138299</v>
      </c>
      <c r="AT14" s="55">
        <v>2708.0948616600699</v>
      </c>
      <c r="AU14" s="55">
        <v>5996.0553359683727</v>
      </c>
      <c r="AV14" s="55">
        <v>10141.750988142272</v>
      </c>
      <c r="AW14" s="55"/>
      <c r="AX14" s="55">
        <v>1146.5612648221299</v>
      </c>
      <c r="AY14" s="55">
        <v>366.86956521739103</v>
      </c>
      <c r="AZ14" s="55">
        <v>52.6007905138339</v>
      </c>
      <c r="BA14" s="55"/>
      <c r="BB14" s="99">
        <v>0.15992220016978131</v>
      </c>
      <c r="BC14" s="99">
        <v>9.5233790828015419E-2</v>
      </c>
      <c r="BD14" s="99">
        <v>2.0977584795020876E-2</v>
      </c>
      <c r="BE14" s="99">
        <v>-0.13697032420625066</v>
      </c>
      <c r="BF14" s="99">
        <v>1.8313211704904075E-2</v>
      </c>
      <c r="BG14" s="99">
        <v>0.14413127189879926</v>
      </c>
      <c r="BH14" s="100"/>
      <c r="BI14" s="99" t="s">
        <v>106</v>
      </c>
      <c r="BJ14" s="99">
        <v>-0.24152374976213398</v>
      </c>
      <c r="BK14" s="99">
        <v>-0.56624569774662048</v>
      </c>
      <c r="BL14" s="99">
        <v>-0.10353284339740476</v>
      </c>
      <c r="BM14" s="99">
        <v>0.14523819858724951</v>
      </c>
      <c r="BN14" s="99">
        <v>-5.1458481778035914E-2</v>
      </c>
      <c r="BO14" s="99">
        <v>-5.6105097965111095E-2</v>
      </c>
      <c r="BP14" s="100"/>
      <c r="BQ14" s="99" t="s">
        <v>106</v>
      </c>
      <c r="BR14" s="99" t="s">
        <v>106</v>
      </c>
      <c r="BS14" s="99" t="s">
        <v>106</v>
      </c>
      <c r="BT14" s="99" t="s">
        <v>106</v>
      </c>
      <c r="BU14" s="99" t="s">
        <v>106</v>
      </c>
      <c r="BV14" s="99" t="s">
        <v>106</v>
      </c>
      <c r="BW14" s="100"/>
      <c r="BX14" s="99" t="s">
        <v>106</v>
      </c>
      <c r="BY14" s="99" t="s">
        <v>106</v>
      </c>
      <c r="BZ14" s="99" t="s">
        <v>106</v>
      </c>
      <c r="CA14" s="99" t="s">
        <v>106</v>
      </c>
      <c r="CB14" s="99" t="s">
        <v>106</v>
      </c>
      <c r="CC14" s="99" t="s">
        <v>106</v>
      </c>
      <c r="CD14" s="99" t="s">
        <v>106</v>
      </c>
      <c r="CE14" s="55"/>
    </row>
    <row r="15" spans="1:83" x14ac:dyDescent="0.2">
      <c r="A15" s="39">
        <v>2021</v>
      </c>
      <c r="B15" s="55">
        <v>391.56746031746002</v>
      </c>
      <c r="C15" s="55">
        <v>234.24603174603101</v>
      </c>
      <c r="D15" s="55">
        <v>358.75</v>
      </c>
      <c r="E15" s="55">
        <v>463.03174603174602</v>
      </c>
      <c r="F15" s="55">
        <v>1447.5952380952372</v>
      </c>
      <c r="G15" s="55">
        <v>223.861111111111</v>
      </c>
      <c r="H15" s="55"/>
      <c r="I15" s="55">
        <v>2215.5595238095202</v>
      </c>
      <c r="J15" s="55">
        <v>386.05555555555497</v>
      </c>
      <c r="K15" s="55">
        <v>125.142857142857</v>
      </c>
      <c r="L15" s="55">
        <v>144.03571428571399</v>
      </c>
      <c r="M15" s="55">
        <v>772.07142857142799</v>
      </c>
      <c r="N15" s="55">
        <v>18.567460317460299</v>
      </c>
      <c r="O15" s="55">
        <v>3661.4325396825338</v>
      </c>
      <c r="P15" s="55"/>
      <c r="Q15" s="55">
        <v>5930.6309523809496</v>
      </c>
      <c r="R15" s="55">
        <v>1.075396825396824</v>
      </c>
      <c r="S15" s="55">
        <v>27.035714285714199</v>
      </c>
      <c r="T15" s="55">
        <v>31.059523809523704</v>
      </c>
      <c r="U15" s="55">
        <v>1514.4841269841222</v>
      </c>
      <c r="V15" s="55">
        <v>1.21428571428571</v>
      </c>
      <c r="W15" s="65">
        <v>7505.4999999999918</v>
      </c>
      <c r="X15" s="55"/>
      <c r="Y15" s="55">
        <v>660.10317460317401</v>
      </c>
      <c r="Z15" s="55">
        <v>696.46825396825295</v>
      </c>
      <c r="AA15" s="55">
        <v>1826.1031746031658</v>
      </c>
      <c r="AB15" s="55">
        <v>3182.6746031745929</v>
      </c>
      <c r="AC15" s="55"/>
      <c r="AD15" s="55">
        <v>407.138888888888</v>
      </c>
      <c r="AE15" s="55">
        <v>1831.0992063491999</v>
      </c>
      <c r="AF15" s="55">
        <v>1981.563492063485</v>
      </c>
      <c r="AG15" s="55">
        <v>4219.8015873015729</v>
      </c>
      <c r="AH15" s="55"/>
      <c r="AI15" s="55">
        <v>380.35317460317401</v>
      </c>
      <c r="AJ15" s="55">
        <v>1133.8968253968201</v>
      </c>
      <c r="AK15" s="55">
        <v>3697.833333333328</v>
      </c>
      <c r="AL15" s="55">
        <v>5212.0833333333221</v>
      </c>
      <c r="AM15" s="55"/>
      <c r="AN15" s="55">
        <v>114.960317460317</v>
      </c>
      <c r="AO15" s="55">
        <v>726</v>
      </c>
      <c r="AP15" s="55">
        <v>1688.5634920634827</v>
      </c>
      <c r="AQ15" s="55">
        <v>2529.5238095237996</v>
      </c>
      <c r="AR15" s="55"/>
      <c r="AS15" s="55">
        <v>1332.63492063492</v>
      </c>
      <c r="AT15" s="55">
        <v>2935.4642857142799</v>
      </c>
      <c r="AU15" s="55">
        <v>5816.936507936507</v>
      </c>
      <c r="AV15" s="55">
        <v>10085.035714285706</v>
      </c>
      <c r="AW15" s="55"/>
      <c r="AX15" s="55">
        <v>1087.1547619047601</v>
      </c>
      <c r="AY15" s="55">
        <v>289.15873015873001</v>
      </c>
      <c r="AZ15" s="55">
        <v>71.281746031745996</v>
      </c>
      <c r="BA15" s="55"/>
      <c r="BB15" s="99">
        <v>-4.5520610364261693E-2</v>
      </c>
      <c r="BC15" s="99">
        <v>-0.17639243134231009</v>
      </c>
      <c r="BD15" s="99">
        <v>-0.14936184520768836</v>
      </c>
      <c r="BE15" s="99">
        <v>2.2851749077586581E-2</v>
      </c>
      <c r="BF15" s="99">
        <v>-8.1771381951289857E-2</v>
      </c>
      <c r="BG15" s="99">
        <v>7.6490946824342432E-2</v>
      </c>
      <c r="BH15" s="100"/>
      <c r="BI15" s="99">
        <v>1.1308912120166763</v>
      </c>
      <c r="BJ15" s="99">
        <v>-0.28282330013246482</v>
      </c>
      <c r="BK15" s="99">
        <v>-0.79921970122597297</v>
      </c>
      <c r="BL15" s="99">
        <v>-0.2566620717921918</v>
      </c>
      <c r="BM15" s="99">
        <v>3.5731636187970706E-2</v>
      </c>
      <c r="BN15" s="99">
        <v>8.4113408735651207E-2</v>
      </c>
      <c r="BO15" s="99">
        <v>6.6972810307278641E-2</v>
      </c>
      <c r="BP15" s="100"/>
      <c r="BQ15" s="99" t="s">
        <v>106</v>
      </c>
      <c r="BR15" s="99" t="s">
        <v>106</v>
      </c>
      <c r="BS15" s="99" t="s">
        <v>106</v>
      </c>
      <c r="BT15" s="99" t="s">
        <v>106</v>
      </c>
      <c r="BU15" s="99" t="s">
        <v>106</v>
      </c>
      <c r="BV15" s="99" t="s">
        <v>106</v>
      </c>
      <c r="BW15" s="100"/>
      <c r="BX15" s="99" t="s">
        <v>106</v>
      </c>
      <c r="BY15" s="99" t="s">
        <v>106</v>
      </c>
      <c r="BZ15" s="99" t="s">
        <v>106</v>
      </c>
      <c r="CA15" s="99" t="s">
        <v>106</v>
      </c>
      <c r="CB15" s="99" t="s">
        <v>106</v>
      </c>
      <c r="CC15" s="99" t="s">
        <v>106</v>
      </c>
      <c r="CD15" s="99" t="s">
        <v>106</v>
      </c>
      <c r="CE15" s="55"/>
    </row>
    <row r="16" spans="1:83" x14ac:dyDescent="0.2">
      <c r="A16" s="39">
        <v>2022</v>
      </c>
      <c r="B16" s="55">
        <v>309.07569721115499</v>
      </c>
      <c r="C16" s="55">
        <v>190.74900398406299</v>
      </c>
      <c r="D16" s="55">
        <v>303.83266932270902</v>
      </c>
      <c r="E16" s="55">
        <v>367.725099601593</v>
      </c>
      <c r="F16" s="55">
        <v>1171.3824701195199</v>
      </c>
      <c r="G16" s="55">
        <v>206.98007968127399</v>
      </c>
      <c r="H16" s="55"/>
      <c r="I16" s="55">
        <v>3918.6573705179198</v>
      </c>
      <c r="J16" s="55">
        <v>351.19920318725002</v>
      </c>
      <c r="K16" s="55">
        <v>90.900398406374507</v>
      </c>
      <c r="L16" s="55">
        <v>144.53784860557701</v>
      </c>
      <c r="M16" s="55">
        <v>667.50597609561703</v>
      </c>
      <c r="N16" s="55">
        <v>10.354581673306701</v>
      </c>
      <c r="O16" s="55">
        <v>5183.1553784860453</v>
      </c>
      <c r="P16" s="55"/>
      <c r="Q16" s="55">
        <v>5753.0039840637401</v>
      </c>
      <c r="R16" s="55">
        <v>0.64541832669322607</v>
      </c>
      <c r="S16" s="55">
        <v>19.027888446215101</v>
      </c>
      <c r="T16" s="55">
        <v>15.812749003984051</v>
      </c>
      <c r="U16" s="55">
        <v>1726.5059760956133</v>
      </c>
      <c r="V16" s="55">
        <v>0.97211155378486003</v>
      </c>
      <c r="W16" s="65">
        <v>7515.9681274900304</v>
      </c>
      <c r="X16" s="55"/>
      <c r="Y16" s="55">
        <v>517.43027888446204</v>
      </c>
      <c r="Z16" s="55">
        <v>1522.4940239043799</v>
      </c>
      <c r="AA16" s="55">
        <v>1827.4581673306711</v>
      </c>
      <c r="AB16" s="55">
        <v>3867.3824701195131</v>
      </c>
      <c r="AC16" s="55"/>
      <c r="AD16" s="55">
        <v>349.04382470119498</v>
      </c>
      <c r="AE16" s="55">
        <v>2457.2191235059699</v>
      </c>
      <c r="AF16" s="55">
        <v>1851.4581673306707</v>
      </c>
      <c r="AG16" s="55">
        <v>4657.7211155378354</v>
      </c>
      <c r="AH16" s="55"/>
      <c r="AI16" s="55">
        <v>304.90836653386401</v>
      </c>
      <c r="AJ16" s="55">
        <v>1203.44223107569</v>
      </c>
      <c r="AK16" s="55">
        <v>3837.0517928286768</v>
      </c>
      <c r="AL16" s="55">
        <v>5345.4023904382302</v>
      </c>
      <c r="AM16" s="55"/>
      <c r="AN16" s="55">
        <v>91.298804780876395</v>
      </c>
      <c r="AO16" s="55">
        <v>2475.9641434262899</v>
      </c>
      <c r="AP16" s="55">
        <v>1602.2151394422228</v>
      </c>
      <c r="AQ16" s="55">
        <v>4169.4780876493887</v>
      </c>
      <c r="AR16" s="55"/>
      <c r="AS16" s="55">
        <v>1080.08366533864</v>
      </c>
      <c r="AT16" s="55">
        <v>2707.1912350597599</v>
      </c>
      <c r="AU16" s="55">
        <v>5913.752988047806</v>
      </c>
      <c r="AV16" s="55">
        <v>9701.0278884462059</v>
      </c>
      <c r="AW16" s="55"/>
      <c r="AX16" s="55">
        <v>891.36254980079605</v>
      </c>
      <c r="AY16" s="55">
        <v>227.38645418326601</v>
      </c>
      <c r="AZ16" s="55">
        <v>52.6334661354581</v>
      </c>
      <c r="BA16" s="55"/>
      <c r="BB16" s="99">
        <v>-8.5739108130370778E-2</v>
      </c>
      <c r="BC16" s="99">
        <v>-0.24784884403759255</v>
      </c>
      <c r="BD16" s="99">
        <v>2.9919441282755255E-3</v>
      </c>
      <c r="BE16" s="99">
        <v>-1.194274987954147E-2</v>
      </c>
      <c r="BF16" s="99">
        <v>-7.562834677391217E-2</v>
      </c>
      <c r="BG16" s="99">
        <v>7.9126231063014085E-2</v>
      </c>
      <c r="BH16" s="100"/>
      <c r="BI16" s="99">
        <v>0.22203522529068964</v>
      </c>
      <c r="BJ16" s="99">
        <v>-0.11751953346564847</v>
      </c>
      <c r="BK16" s="99">
        <v>-9.0667388789045678E-2</v>
      </c>
      <c r="BL16" s="99">
        <v>-0.19165422873747995</v>
      </c>
      <c r="BM16" s="99">
        <v>0.11972663159549857</v>
      </c>
      <c r="BN16" s="99">
        <v>0.14939257653963112</v>
      </c>
      <c r="BO16" s="99">
        <v>0.11903594635890191</v>
      </c>
      <c r="BP16" s="100"/>
      <c r="BQ16" s="99" t="s">
        <v>106</v>
      </c>
      <c r="BR16" s="99" t="s">
        <v>106</v>
      </c>
      <c r="BS16" s="99" t="s">
        <v>106</v>
      </c>
      <c r="BT16" s="99" t="s">
        <v>106</v>
      </c>
      <c r="BU16" s="99" t="s">
        <v>106</v>
      </c>
      <c r="BV16" s="99" t="s">
        <v>106</v>
      </c>
      <c r="BW16" s="100"/>
      <c r="BX16" s="99" t="s">
        <v>106</v>
      </c>
      <c r="BY16" s="99" t="s">
        <v>106</v>
      </c>
      <c r="BZ16" s="99" t="s">
        <v>106</v>
      </c>
      <c r="CA16" s="99" t="s">
        <v>106</v>
      </c>
      <c r="CB16" s="99" t="s">
        <v>106</v>
      </c>
      <c r="CC16" s="99" t="s">
        <v>106</v>
      </c>
      <c r="CD16" s="99" t="s">
        <v>106</v>
      </c>
      <c r="CE16" s="55"/>
    </row>
    <row r="17" spans="1:83" x14ac:dyDescent="0.2">
      <c r="A17" s="39">
        <v>2023</v>
      </c>
      <c r="B17" s="55">
        <v>250.16399999999999</v>
      </c>
      <c r="C17" s="55">
        <v>160.37200000000001</v>
      </c>
      <c r="D17" s="55">
        <v>331.084</v>
      </c>
      <c r="E17" s="55">
        <v>372.72800000000001</v>
      </c>
      <c r="F17" s="55">
        <v>1114.348</v>
      </c>
      <c r="G17" s="55">
        <v>216.82400000000001</v>
      </c>
      <c r="H17" s="55"/>
      <c r="I17" s="55">
        <v>4432.8360000000002</v>
      </c>
      <c r="J17" s="55">
        <v>311.536</v>
      </c>
      <c r="K17" s="55">
        <v>76.548000000000002</v>
      </c>
      <c r="L17" s="55">
        <v>147.76400000000001</v>
      </c>
      <c r="M17" s="55">
        <v>848.80799999999999</v>
      </c>
      <c r="N17" s="55">
        <v>15.612</v>
      </c>
      <c r="O17" s="55">
        <v>5833.1040000000003</v>
      </c>
      <c r="P17" s="55"/>
      <c r="Q17" s="55">
        <v>5279.8760000000002</v>
      </c>
      <c r="R17" s="55">
        <v>0.22399999999999998</v>
      </c>
      <c r="S17" s="55">
        <v>15.972</v>
      </c>
      <c r="T17" s="55">
        <v>8.6840000000000011</v>
      </c>
      <c r="U17" s="55">
        <v>1930.992</v>
      </c>
      <c r="V17" s="55">
        <v>0.98</v>
      </c>
      <c r="W17" s="65">
        <v>7236.7280000000001</v>
      </c>
      <c r="X17" s="55"/>
      <c r="Y17" s="55">
        <v>470.85199999999998</v>
      </c>
      <c r="Z17" s="55">
        <v>1863.104</v>
      </c>
      <c r="AA17" s="55">
        <v>1594.8520000000001</v>
      </c>
      <c r="AB17" s="55">
        <v>3928.808</v>
      </c>
      <c r="AC17" s="55"/>
      <c r="AD17" s="55">
        <v>367.548</v>
      </c>
      <c r="AE17" s="55">
        <v>2601.3679999999999</v>
      </c>
      <c r="AF17" s="55">
        <v>1761.7719999999999</v>
      </c>
      <c r="AG17" s="55">
        <v>4730.6880000000001</v>
      </c>
      <c r="AH17" s="55"/>
      <c r="AI17" s="55">
        <v>275.976</v>
      </c>
      <c r="AJ17" s="55">
        <v>1368.6320000000001</v>
      </c>
      <c r="AK17" s="55">
        <v>3880.1039999999998</v>
      </c>
      <c r="AL17" s="55">
        <v>5524.7119999999995</v>
      </c>
      <c r="AM17" s="55"/>
      <c r="AN17" s="55">
        <v>83.796000000000006</v>
      </c>
      <c r="AO17" s="55">
        <v>2879.5160000000001</v>
      </c>
      <c r="AP17" s="55">
        <v>1319.864</v>
      </c>
      <c r="AQ17" s="55">
        <v>4283.1759999999995</v>
      </c>
      <c r="AR17" s="55"/>
      <c r="AS17" s="55">
        <v>1030.58</v>
      </c>
      <c r="AT17" s="55">
        <v>2953.5880000000002</v>
      </c>
      <c r="AU17" s="55">
        <v>5916.8640000000005</v>
      </c>
      <c r="AV17" s="55">
        <v>9901.0320000000011</v>
      </c>
      <c r="AW17" s="55"/>
      <c r="AX17" s="55">
        <v>828.64400000000001</v>
      </c>
      <c r="AY17" s="55">
        <v>239.048</v>
      </c>
      <c r="AZ17" s="55">
        <v>46.683999999999997</v>
      </c>
      <c r="BA17" s="55"/>
      <c r="BB17" s="99">
        <v>-0.21067062886028765</v>
      </c>
      <c r="BC17" s="99">
        <v>-0.18568949679850877</v>
      </c>
      <c r="BD17" s="99">
        <v>-0.1530796673931456</v>
      </c>
      <c r="BE17" s="99">
        <v>-0.20583177556818899</v>
      </c>
      <c r="BF17" s="99">
        <v>-0.19080801090445787</v>
      </c>
      <c r="BG17" s="99">
        <v>-7.5408503719336495E-2</v>
      </c>
      <c r="BH17" s="100"/>
      <c r="BI17" s="99">
        <v>0.76869875460625225</v>
      </c>
      <c r="BJ17" s="99">
        <v>-9.0288436124548843E-2</v>
      </c>
      <c r="BK17" s="99">
        <v>-0.2736269533737189</v>
      </c>
      <c r="BL17" s="99">
        <v>3.4861792601448283E-3</v>
      </c>
      <c r="BM17" s="99">
        <v>-0.13543494630968211</v>
      </c>
      <c r="BN17" s="99">
        <v>-0.44232644118972186</v>
      </c>
      <c r="BO17" s="99">
        <v>0.4156085964471854</v>
      </c>
      <c r="BP17" s="100"/>
      <c r="BQ17" s="99" t="s">
        <v>106</v>
      </c>
      <c r="BR17" s="99" t="s">
        <v>106</v>
      </c>
      <c r="BS17" s="99" t="s">
        <v>106</v>
      </c>
      <c r="BT17" s="99" t="s">
        <v>106</v>
      </c>
      <c r="BU17" s="99" t="s">
        <v>106</v>
      </c>
      <c r="BV17" s="99" t="s">
        <v>106</v>
      </c>
      <c r="BW17" s="100"/>
      <c r="BX17" s="99" t="s">
        <v>106</v>
      </c>
      <c r="BY17" s="99" t="s">
        <v>106</v>
      </c>
      <c r="BZ17" s="99" t="s">
        <v>106</v>
      </c>
      <c r="CA17" s="99" t="s">
        <v>106</v>
      </c>
      <c r="CB17" s="99" t="s">
        <v>106</v>
      </c>
      <c r="CC17" s="99" t="s">
        <v>106</v>
      </c>
      <c r="CD17" s="99" t="s">
        <v>106</v>
      </c>
      <c r="CE17" s="55"/>
    </row>
    <row r="18" spans="1:83" x14ac:dyDescent="0.2">
      <c r="A18" s="39">
        <v>2024</v>
      </c>
      <c r="B18" s="55">
        <v>281.46428571428498</v>
      </c>
      <c r="C18" s="55">
        <v>196.57539682539601</v>
      </c>
      <c r="D18" s="55">
        <v>407.39682539682502</v>
      </c>
      <c r="E18" s="55">
        <v>413.26984126984098</v>
      </c>
      <c r="F18" s="55">
        <v>1298.7063492063471</v>
      </c>
      <c r="G18" s="55">
        <v>279.12698412698398</v>
      </c>
      <c r="H18" s="55"/>
      <c r="I18" s="55">
        <v>5228.50793650793</v>
      </c>
      <c r="J18" s="55">
        <v>283.53174603174602</v>
      </c>
      <c r="K18" s="55">
        <v>94.202380952380906</v>
      </c>
      <c r="L18" s="55">
        <v>128.32142857142799</v>
      </c>
      <c r="M18" s="55">
        <v>1085.7023809523801</v>
      </c>
      <c r="N18" s="55">
        <v>13.3928571428571</v>
      </c>
      <c r="O18" s="55">
        <v>6833.6587301587224</v>
      </c>
      <c r="P18" s="55"/>
      <c r="Q18" s="55">
        <v>5806.8134920634902</v>
      </c>
      <c r="R18" s="55">
        <v>0.44841269841269765</v>
      </c>
      <c r="S18" s="55">
        <v>15.6547619047619</v>
      </c>
      <c r="T18" s="55">
        <v>6.3095238095237995</v>
      </c>
      <c r="U18" s="55">
        <v>2327.5555555555543</v>
      </c>
      <c r="V18" s="55">
        <v>0.98412698412698396</v>
      </c>
      <c r="W18" s="65">
        <v>8157.7658730158691</v>
      </c>
      <c r="X18" s="55"/>
      <c r="Y18" s="55">
        <v>576.15476190476102</v>
      </c>
      <c r="Z18" s="55">
        <v>1768.7103174603101</v>
      </c>
      <c r="AA18" s="55">
        <v>1730.2738095237999</v>
      </c>
      <c r="AB18" s="55">
        <v>4075.1388888888714</v>
      </c>
      <c r="AC18" s="55"/>
      <c r="AD18" s="55">
        <v>394.28571428571399</v>
      </c>
      <c r="AE18" s="55">
        <v>3349.6984126984098</v>
      </c>
      <c r="AF18" s="55">
        <v>1977.9603174603119</v>
      </c>
      <c r="AG18" s="55">
        <v>5721.9444444444352</v>
      </c>
      <c r="AH18" s="55"/>
      <c r="AI18" s="55">
        <v>328.26587301587301</v>
      </c>
      <c r="AJ18" s="55">
        <v>1715.25</v>
      </c>
      <c r="AK18" s="55">
        <v>4449.5317460317365</v>
      </c>
      <c r="AL18" s="55">
        <v>6493.0476190476093</v>
      </c>
      <c r="AM18" s="55"/>
      <c r="AN18" s="55">
        <v>116.53571428571399</v>
      </c>
      <c r="AO18" s="55">
        <v>3352.0634920634898</v>
      </c>
      <c r="AP18" s="55">
        <v>1483.2857142857079</v>
      </c>
      <c r="AQ18" s="55">
        <v>4951.8849206349114</v>
      </c>
      <c r="AR18" s="55"/>
      <c r="AS18" s="55">
        <v>1182.1706349206299</v>
      </c>
      <c r="AT18" s="55">
        <v>3481.5952380952299</v>
      </c>
      <c r="AU18" s="55">
        <v>6674.4801587301508</v>
      </c>
      <c r="AV18" s="55">
        <v>11338.24603174601</v>
      </c>
      <c r="AW18" s="55"/>
      <c r="AX18" s="55">
        <v>988.95634920634905</v>
      </c>
      <c r="AY18" s="55">
        <v>251.65476190476099</v>
      </c>
      <c r="AZ18" s="55">
        <v>58.095238095238003</v>
      </c>
      <c r="BA18" s="55"/>
      <c r="BB18" s="99">
        <v>-0.1906060481064209</v>
      </c>
      <c r="BC18" s="99">
        <v>-0.15925118008270689</v>
      </c>
      <c r="BD18" s="99">
        <v>8.9691904224909358E-2</v>
      </c>
      <c r="BE18" s="99">
        <v>1.3605001137608763E-2</v>
      </c>
      <c r="BF18" s="99">
        <v>-4.868987847641304E-2</v>
      </c>
      <c r="BG18" s="99">
        <v>4.7559747459197776E-2</v>
      </c>
      <c r="BH18" s="100"/>
      <c r="BI18" s="99">
        <v>0.13121295915037412</v>
      </c>
      <c r="BJ18" s="99">
        <v>-0.1129364839877004</v>
      </c>
      <c r="BK18" s="99">
        <v>-0.15789147966339412</v>
      </c>
      <c r="BL18" s="99">
        <v>2.2320460872686132E-2</v>
      </c>
      <c r="BM18" s="99">
        <v>0.27161108723678651</v>
      </c>
      <c r="BN18" s="99">
        <v>0.50773836090805213</v>
      </c>
      <c r="BO18" s="99">
        <v>0.12539632213452934</v>
      </c>
      <c r="BP18" s="100"/>
      <c r="BQ18" s="99" t="s">
        <v>106</v>
      </c>
      <c r="BR18" s="99" t="s">
        <v>106</v>
      </c>
      <c r="BS18" s="99" t="s">
        <v>106</v>
      </c>
      <c r="BT18" s="99" t="s">
        <v>106</v>
      </c>
      <c r="BU18" s="99" t="s">
        <v>106</v>
      </c>
      <c r="BV18" s="99" t="s">
        <v>106</v>
      </c>
      <c r="BW18" s="100"/>
      <c r="BX18" s="99" t="s">
        <v>106</v>
      </c>
      <c r="BY18" s="99" t="s">
        <v>106</v>
      </c>
      <c r="BZ18" s="99" t="s">
        <v>106</v>
      </c>
      <c r="CA18" s="99" t="s">
        <v>106</v>
      </c>
      <c r="CB18" s="99" t="s">
        <v>106</v>
      </c>
      <c r="CC18" s="99" t="s">
        <v>106</v>
      </c>
      <c r="CD18" s="99" t="s">
        <v>106</v>
      </c>
      <c r="CE18" s="55"/>
    </row>
    <row r="19" spans="1:83" x14ac:dyDescent="0.2">
      <c r="A19" s="39">
        <v>2025</v>
      </c>
      <c r="B19" s="55">
        <v>288.42629482071698</v>
      </c>
      <c r="C19" s="55">
        <v>204.37848605577599</v>
      </c>
      <c r="D19" s="55">
        <v>478.74103585657298</v>
      </c>
      <c r="E19" s="55">
        <v>429.80478087649402</v>
      </c>
      <c r="F19" s="55">
        <v>1401.3505976095601</v>
      </c>
      <c r="G19" s="55">
        <v>325.86055776892402</v>
      </c>
      <c r="H19" s="55"/>
      <c r="I19" s="55">
        <v>4616.5338645418296</v>
      </c>
      <c r="J19" s="55">
        <v>280.11952191235002</v>
      </c>
      <c r="K19" s="55">
        <v>96.262948207171306</v>
      </c>
      <c r="L19" s="55">
        <v>159.996015936254</v>
      </c>
      <c r="M19" s="55">
        <v>1073.22310756972</v>
      </c>
      <c r="N19" s="55">
        <v>14.159362549800701</v>
      </c>
      <c r="O19" s="55">
        <v>6240.2948207171257</v>
      </c>
      <c r="P19" s="55"/>
      <c r="Q19" s="55">
        <v>6565.5139442231002</v>
      </c>
      <c r="R19" s="55">
        <v>0.39442231075697171</v>
      </c>
      <c r="S19" s="55">
        <v>20.203187250995999</v>
      </c>
      <c r="T19" s="55">
        <v>6.3864541832669284</v>
      </c>
      <c r="U19" s="55">
        <v>2440.8167330677211</v>
      </c>
      <c r="V19" s="55">
        <v>0.96812749003984</v>
      </c>
      <c r="W19" s="65">
        <v>9034.282868525881</v>
      </c>
      <c r="X19" s="55"/>
      <c r="Y19" s="55">
        <v>632.56573705179198</v>
      </c>
      <c r="Z19" s="55">
        <v>1663.4621513944201</v>
      </c>
      <c r="AA19" s="55">
        <v>1778.1195219123408</v>
      </c>
      <c r="AB19" s="55">
        <v>4074.1474103585533</v>
      </c>
      <c r="AC19" s="55"/>
      <c r="AD19" s="55">
        <v>408.35856573705098</v>
      </c>
      <c r="AE19" s="55">
        <v>2885.64143426294</v>
      </c>
      <c r="AF19" s="55">
        <v>2052.2031872509956</v>
      </c>
      <c r="AG19" s="55">
        <v>5346.203187250987</v>
      </c>
      <c r="AH19" s="55"/>
      <c r="AI19" s="55">
        <v>360.42629482071698</v>
      </c>
      <c r="AJ19" s="55">
        <v>1691.1912350597599</v>
      </c>
      <c r="AK19" s="55">
        <v>5203.9601593625466</v>
      </c>
      <c r="AL19" s="55">
        <v>7255.577689243024</v>
      </c>
      <c r="AM19" s="55"/>
      <c r="AN19" s="55">
        <v>130.43426294820699</v>
      </c>
      <c r="AO19" s="55">
        <v>2628.3107569721101</v>
      </c>
      <c r="AP19" s="55">
        <v>1819.7808764940146</v>
      </c>
      <c r="AQ19" s="55">
        <v>4578.5258964143322</v>
      </c>
      <c r="AR19" s="55"/>
      <c r="AS19" s="55">
        <v>1270.91633466135</v>
      </c>
      <c r="AT19" s="55">
        <v>3611.9840637450102</v>
      </c>
      <c r="AU19" s="55">
        <v>7214.5019920318682</v>
      </c>
      <c r="AV19" s="55">
        <v>12097.402390438228</v>
      </c>
      <c r="AW19" s="55"/>
      <c r="AX19" s="55">
        <v>1085.2948207171301</v>
      </c>
      <c r="AY19" s="55">
        <v>283.70916334661302</v>
      </c>
      <c r="AZ19" s="55">
        <v>32.346613545816702</v>
      </c>
      <c r="BA19" s="55"/>
      <c r="BB19" s="99">
        <f t="shared" ref="BB19" si="0">IFERROR(B19/B18-1, "n/a")</f>
        <v>2.4734964468988263E-2</v>
      </c>
      <c r="BC19" s="99">
        <f t="shared" ref="BC19" si="1">IFERROR(C19/C18-1, "n/a")</f>
        <v>3.9695146780300838E-2</v>
      </c>
      <c r="BD19" s="99">
        <f t="shared" ref="BD19" si="2">IFERROR(D19/D18-1, "n/a")</f>
        <v>0.17512215611954041</v>
      </c>
      <c r="BE19" s="99">
        <f t="shared" ref="BE19" si="3">IFERROR(E19/E18-1, "n/a")</f>
        <v>4.0010032079395463E-2</v>
      </c>
      <c r="BF19" s="99">
        <f t="shared" ref="BF19" si="4">IFERROR(F19/F18-1, "n/a")</f>
        <v>7.9035763909170109E-2</v>
      </c>
      <c r="BG19" s="99">
        <f t="shared" ref="BG19" si="5">IFERROR(G19/G18-1, "n/a")</f>
        <v>0.16742764512039954</v>
      </c>
      <c r="BH19" s="100"/>
      <c r="BI19" s="99">
        <f t="shared" ref="BI19" si="6">IFERROR(I19/I18-1, "n/a")</f>
        <v>-0.11704564273356199</v>
      </c>
      <c r="BJ19" s="99">
        <f t="shared" ref="BJ19" si="7">IFERROR(J19/J18-1, "n/a")</f>
        <v>-1.2034716278345625E-2</v>
      </c>
      <c r="BK19" s="99">
        <f t="shared" ref="BK19" si="8">IFERROR(K19/K18-1, "n/a")</f>
        <v>2.1873834121369118E-2</v>
      </c>
      <c r="BL19" s="99">
        <f t="shared" ref="BL19" si="9">IFERROR(L19/L18-1, "n/a")</f>
        <v>0.24683786424022602</v>
      </c>
      <c r="BM19" s="99">
        <f t="shared" ref="BM19" si="10">IFERROR(M19/M18-1, "n/a")</f>
        <v>-1.149419362211701E-2</v>
      </c>
      <c r="BN19" s="99">
        <f t="shared" ref="BN19" si="11">IFERROR(N19/N18-1, "n/a")</f>
        <v>5.7232403718455727E-2</v>
      </c>
      <c r="BO19" s="99">
        <f t="shared" ref="BO19" si="12">IFERROR(O19/O18-1, "n/a")</f>
        <v>-8.6829608101868905E-2</v>
      </c>
      <c r="BP19" s="100"/>
      <c r="BQ19" s="99" t="s">
        <v>106</v>
      </c>
      <c r="BR19" s="99" t="s">
        <v>106</v>
      </c>
      <c r="BS19" s="99" t="s">
        <v>106</v>
      </c>
      <c r="BT19" s="99" t="s">
        <v>106</v>
      </c>
      <c r="BU19" s="99" t="s">
        <v>106</v>
      </c>
      <c r="BV19" s="99" t="s">
        <v>106</v>
      </c>
      <c r="BW19" s="100"/>
      <c r="BX19" s="99" t="s">
        <v>106</v>
      </c>
      <c r="BY19" s="99" t="s">
        <v>106</v>
      </c>
      <c r="BZ19" s="99" t="s">
        <v>106</v>
      </c>
      <c r="CA19" s="99" t="s">
        <v>106</v>
      </c>
      <c r="CB19" s="99" t="s">
        <v>106</v>
      </c>
      <c r="CC19" s="99" t="s">
        <v>106</v>
      </c>
      <c r="CD19" s="99" t="s">
        <v>106</v>
      </c>
      <c r="CE19" s="55"/>
    </row>
    <row r="20" spans="1:83" x14ac:dyDescent="0.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99"/>
      <c r="BC20" s="99"/>
      <c r="BD20" s="99"/>
      <c r="BE20" s="99"/>
      <c r="BF20" s="99"/>
      <c r="BG20" s="99"/>
      <c r="BH20" s="100"/>
      <c r="BI20" s="99"/>
      <c r="BJ20" s="99"/>
      <c r="BK20" s="99"/>
      <c r="BL20" s="99"/>
      <c r="BM20" s="99"/>
      <c r="BN20" s="99"/>
      <c r="BO20" s="99"/>
      <c r="BP20" s="100"/>
      <c r="BQ20" s="99"/>
      <c r="BR20" s="99"/>
      <c r="BS20" s="99"/>
      <c r="BT20" s="99"/>
      <c r="BU20" s="99"/>
      <c r="BV20" s="99"/>
      <c r="BW20" s="100"/>
      <c r="BX20" s="99"/>
      <c r="BY20" s="99"/>
      <c r="BZ20" s="99"/>
      <c r="CA20" s="99"/>
      <c r="CB20" s="99"/>
      <c r="CC20" s="99"/>
      <c r="CD20" s="99"/>
      <c r="CE20" s="55"/>
    </row>
    <row r="21" spans="1:83" x14ac:dyDescent="0.2">
      <c r="A21" s="5" t="s">
        <v>141</v>
      </c>
      <c r="B21" s="55">
        <v>268.079365079365</v>
      </c>
      <c r="C21" s="55">
        <v>174.90476190476099</v>
      </c>
      <c r="D21" s="55">
        <v>354.28571428571399</v>
      </c>
      <c r="E21" s="55">
        <v>390.09523809523802</v>
      </c>
      <c r="F21" s="55">
        <v>1187.3650793650779</v>
      </c>
      <c r="G21" s="55">
        <v>257.55555555555497</v>
      </c>
      <c r="I21" s="55">
        <v>4373.1111111111104</v>
      </c>
      <c r="J21" s="55">
        <v>358.03174603174602</v>
      </c>
      <c r="K21" s="55">
        <v>86.920634920634896</v>
      </c>
      <c r="L21" s="55">
        <v>114.365079365079</v>
      </c>
      <c r="M21" s="55">
        <v>924.38095238095195</v>
      </c>
      <c r="N21" s="55">
        <v>14.619047619047601</v>
      </c>
      <c r="O21" s="55">
        <v>5871.4285714285706</v>
      </c>
      <c r="Q21" s="55">
        <v>5207.6031746031704</v>
      </c>
      <c r="R21" s="55">
        <v>0.28571428571428481</v>
      </c>
      <c r="S21" s="55">
        <v>13.8888888888888</v>
      </c>
      <c r="T21" s="55">
        <v>7.26984126984126</v>
      </c>
      <c r="U21" s="55">
        <v>1844.0634920634893</v>
      </c>
      <c r="V21" s="55">
        <v>0.98412698412698396</v>
      </c>
      <c r="W21" s="65">
        <v>7074.0952380952313</v>
      </c>
      <c r="Y21" s="55">
        <v>491.55555555555497</v>
      </c>
      <c r="Z21" s="55">
        <v>1406.9841269841199</v>
      </c>
      <c r="AA21" s="55">
        <v>1567.5714285714257</v>
      </c>
      <c r="AB21" s="55">
        <v>3466.1111111111004</v>
      </c>
      <c r="AD21" s="55">
        <v>410.47619047619003</v>
      </c>
      <c r="AE21" s="55">
        <v>2891.3968253968201</v>
      </c>
      <c r="AF21" s="55">
        <v>1662.1428571428526</v>
      </c>
      <c r="AG21" s="55">
        <v>4964.0158730158628</v>
      </c>
      <c r="AI21" s="55">
        <v>285.444444444444</v>
      </c>
      <c r="AJ21" s="55">
        <v>1573.0476190476099</v>
      </c>
      <c r="AK21" s="55">
        <v>3844.3809523809455</v>
      </c>
      <c r="AL21" s="55">
        <v>5702.8730158729995</v>
      </c>
      <c r="AN21" s="55">
        <v>87.142857142857096</v>
      </c>
      <c r="AO21" s="55">
        <v>2622.9841269841199</v>
      </c>
      <c r="AP21" s="55">
        <v>1333.6031746031663</v>
      </c>
      <c r="AQ21" s="55">
        <v>4043.7301587301431</v>
      </c>
      <c r="AS21" s="55">
        <v>1100.3333333333301</v>
      </c>
      <c r="AT21" s="55">
        <v>3248.4444444444398</v>
      </c>
      <c r="AU21" s="55">
        <v>5740.4920634920572</v>
      </c>
      <c r="AV21" s="55">
        <v>10089.269841269826</v>
      </c>
      <c r="AX21" s="55">
        <v>873.41269841269798</v>
      </c>
      <c r="AY21" s="55">
        <v>236.57142857142799</v>
      </c>
      <c r="AZ21" s="55">
        <v>77.492063492063394</v>
      </c>
      <c r="BB21" s="99" t="str">
        <f>IFERROR(B21/#REF!-1, "n/a")</f>
        <v>n/a</v>
      </c>
      <c r="BC21" s="99" t="str">
        <f>IFERROR(C21/#REF!-1, "n/a")</f>
        <v>n/a</v>
      </c>
      <c r="BD21" s="99" t="str">
        <f>IFERROR(D21/#REF!-1, "n/a")</f>
        <v>n/a</v>
      </c>
      <c r="BE21" s="99" t="str">
        <f>IFERROR(E21/#REF!-1, "n/a")</f>
        <v>n/a</v>
      </c>
      <c r="BF21" s="99" t="str">
        <f>IFERROR(F21/#REF!-1, "n/a")</f>
        <v>n/a</v>
      </c>
      <c r="BG21" s="99" t="str">
        <f>IFERROR(G21/#REF!-1, "n/a")</f>
        <v>n/a</v>
      </c>
      <c r="BI21" s="99" t="str">
        <f>IFERROR(I21/#REF!-1, "n/a")</f>
        <v>n/a</v>
      </c>
      <c r="BJ21" s="99" t="str">
        <f>IFERROR(J21/#REF!-1, "n/a")</f>
        <v>n/a</v>
      </c>
      <c r="BK21" s="99" t="str">
        <f>IFERROR(K21/#REF!-1, "n/a")</f>
        <v>n/a</v>
      </c>
      <c r="BL21" s="99" t="str">
        <f>IFERROR(L21/#REF!-1, "n/a")</f>
        <v>n/a</v>
      </c>
      <c r="BM21" s="99" t="str">
        <f>IFERROR(M21/#REF!-1, "n/a")</f>
        <v>n/a</v>
      </c>
      <c r="BN21" s="99" t="str">
        <f>IFERROR(N21/#REF!-1, "n/a")</f>
        <v>n/a</v>
      </c>
      <c r="BO21" s="99" t="str">
        <f>IFERROR(O21/#REF!-1, "n/a")</f>
        <v>n/a</v>
      </c>
      <c r="BQ21" s="99" t="str">
        <f>IFERROR(B21/#REF!-1, "n/a")</f>
        <v>n/a</v>
      </c>
      <c r="BR21" s="99" t="str">
        <f>IFERROR(C21/#REF!-1, "n/a")</f>
        <v>n/a</v>
      </c>
      <c r="BS21" s="99" t="str">
        <f>IFERROR(D21/#REF!-1, "n/a")</f>
        <v>n/a</v>
      </c>
      <c r="BT21" s="99" t="str">
        <f>IFERROR(E21/#REF!-1, "n/a")</f>
        <v>n/a</v>
      </c>
      <c r="BU21" s="99" t="str">
        <f>IFERROR(F21/#REF!-1, "n/a")</f>
        <v>n/a</v>
      </c>
      <c r="BV21" s="99" t="str">
        <f>IFERROR(G21/#REF!-1, "n/a")</f>
        <v>n/a</v>
      </c>
      <c r="BX21" s="99" t="str">
        <f>IFERROR(I21/#REF!-1, "n/a")</f>
        <v>n/a</v>
      </c>
      <c r="BY21" s="99" t="str">
        <f>IFERROR(J21/#REF!-1, "n/a")</f>
        <v>n/a</v>
      </c>
      <c r="BZ21" s="99" t="str">
        <f>IFERROR(K21/#REF!-1, "n/a")</f>
        <v>n/a</v>
      </c>
      <c r="CA21" s="99" t="str">
        <f>IFERROR(L21/#REF!-1, "n/a")</f>
        <v>n/a</v>
      </c>
      <c r="CB21" s="99" t="str">
        <f>IFERROR(M21/#REF!-1, "n/a")</f>
        <v>n/a</v>
      </c>
      <c r="CC21" s="99" t="str">
        <f>IFERROR(N21/#REF!-1, "n/a")</f>
        <v>n/a</v>
      </c>
      <c r="CD21" s="99" t="str">
        <f>IFERROR(O21/#REF!-1, "n/a")</f>
        <v>n/a</v>
      </c>
    </row>
    <row r="22" spans="1:83" x14ac:dyDescent="0.2">
      <c r="A22" s="5" t="s">
        <v>142</v>
      </c>
      <c r="B22" s="55">
        <v>256.59016393442602</v>
      </c>
      <c r="C22" s="55">
        <v>182.426229508196</v>
      </c>
      <c r="D22" s="55">
        <v>403.06557377049103</v>
      </c>
      <c r="E22" s="55">
        <v>412.80327868852402</v>
      </c>
      <c r="F22" s="55">
        <v>1254.8852459016371</v>
      </c>
      <c r="G22" s="55">
        <v>255.55737704917999</v>
      </c>
      <c r="I22" s="55">
        <v>5558.7377049180304</v>
      </c>
      <c r="J22" s="55">
        <v>293.13114754098302</v>
      </c>
      <c r="K22" s="55">
        <v>98.934426229508105</v>
      </c>
      <c r="L22" s="55">
        <v>124.91803278688499</v>
      </c>
      <c r="M22" s="55">
        <v>1164.7213114753999</v>
      </c>
      <c r="N22" s="55">
        <v>17.114754098360599</v>
      </c>
      <c r="O22" s="55">
        <v>7257.5573770491665</v>
      </c>
      <c r="Q22" s="55">
        <v>5569.8688524590098</v>
      </c>
      <c r="R22" s="55">
        <v>0.36065573770491777</v>
      </c>
      <c r="S22" s="55">
        <v>11.262295081967199</v>
      </c>
      <c r="T22" s="55">
        <v>6.2786885245901498</v>
      </c>
      <c r="U22" s="55">
        <v>2162.1147540983602</v>
      </c>
      <c r="V22" s="55">
        <v>1.2459016393442599</v>
      </c>
      <c r="W22" s="65">
        <v>7751.1311475409766</v>
      </c>
      <c r="Y22" s="55">
        <v>554.70491803278605</v>
      </c>
      <c r="Z22" s="55">
        <v>2235.7868852459001</v>
      </c>
      <c r="AA22" s="55">
        <v>1699.2131147540904</v>
      </c>
      <c r="AB22" s="55">
        <v>4489.7049180327767</v>
      </c>
      <c r="AD22" s="55">
        <v>375.96721311475397</v>
      </c>
      <c r="AE22" s="55">
        <v>3242.1147540983602</v>
      </c>
      <c r="AF22" s="55">
        <v>1955.4262295081946</v>
      </c>
      <c r="AG22" s="55">
        <v>5573.5081967213091</v>
      </c>
      <c r="AI22" s="55">
        <v>324.213114754098</v>
      </c>
      <c r="AJ22" s="55">
        <v>1779.6557377049101</v>
      </c>
      <c r="AK22" s="55">
        <v>4096.4918032786827</v>
      </c>
      <c r="AL22" s="55">
        <v>6200.3606557376906</v>
      </c>
      <c r="AN22" s="55">
        <v>108.83606557377</v>
      </c>
      <c r="AO22" s="55">
        <v>3698.5901639344202</v>
      </c>
      <c r="AP22" s="55">
        <v>1386.4754098360627</v>
      </c>
      <c r="AQ22" s="55">
        <v>5193.9016393442525</v>
      </c>
      <c r="AS22" s="55">
        <v>1146.0491803278601</v>
      </c>
      <c r="AT22" s="55">
        <v>3558.9672131147499</v>
      </c>
      <c r="AU22" s="55">
        <v>6364.6557377049148</v>
      </c>
      <c r="AV22" s="55">
        <v>11069.672131147525</v>
      </c>
      <c r="AX22" s="55">
        <v>962.72131147540904</v>
      </c>
      <c r="AY22" s="55">
        <v>241.55737704917999</v>
      </c>
      <c r="AZ22" s="55">
        <v>50.6065573770491</v>
      </c>
      <c r="BB22" s="99" t="str">
        <f>IFERROR(B22/#REF!-1, "n/a")</f>
        <v>n/a</v>
      </c>
      <c r="BC22" s="99" t="str">
        <f>IFERROR(C22/#REF!-1, "n/a")</f>
        <v>n/a</v>
      </c>
      <c r="BD22" s="99" t="str">
        <f>IFERROR(D22/#REF!-1, "n/a")</f>
        <v>n/a</v>
      </c>
      <c r="BE22" s="99" t="str">
        <f>IFERROR(E22/#REF!-1, "n/a")</f>
        <v>n/a</v>
      </c>
      <c r="BF22" s="99" t="str">
        <f>IFERROR(F22/#REF!-1, "n/a")</f>
        <v>n/a</v>
      </c>
      <c r="BG22" s="99" t="str">
        <f>IFERROR(G22/#REF!-1, "n/a")</f>
        <v>n/a</v>
      </c>
      <c r="BI22" s="99" t="str">
        <f>IFERROR(I22/#REF!-1, "n/a")</f>
        <v>n/a</v>
      </c>
      <c r="BJ22" s="99" t="str">
        <f>IFERROR(J22/#REF!-1, "n/a")</f>
        <v>n/a</v>
      </c>
      <c r="BK22" s="99" t="str">
        <f>IFERROR(K22/#REF!-1, "n/a")</f>
        <v>n/a</v>
      </c>
      <c r="BL22" s="99" t="str">
        <f>IFERROR(L22/#REF!-1, "n/a")</f>
        <v>n/a</v>
      </c>
      <c r="BM22" s="99" t="str">
        <f>IFERROR(M22/#REF!-1, "n/a")</f>
        <v>n/a</v>
      </c>
      <c r="BN22" s="99" t="str">
        <f>IFERROR(N22/#REF!-1, "n/a")</f>
        <v>n/a</v>
      </c>
      <c r="BO22" s="99" t="str">
        <f>IFERROR(O22/#REF!-1, "n/a")</f>
        <v>n/a</v>
      </c>
      <c r="BQ22" s="99">
        <f t="shared" ref="BQ22:BQ27" si="13">IFERROR(B22/B21-1, "n/a")</f>
        <v>-4.2857461787622508E-2</v>
      </c>
      <c r="BR22" s="99">
        <f t="shared" ref="BR22:BR27" si="14">IFERROR(C22/C21-1, "n/a")</f>
        <v>4.3003217988602183E-2</v>
      </c>
      <c r="BS22" s="99">
        <f t="shared" ref="BS22:BS27" si="15">IFERROR(D22/D21-1, "n/a")</f>
        <v>0.13768508725541917</v>
      </c>
      <c r="BT22" s="99">
        <f t="shared" ref="BT22:BT27" si="16">IFERROR(E22/E21-1, "n/a")</f>
        <v>5.821152984118716E-2</v>
      </c>
      <c r="BU22" s="99">
        <f t="shared" ref="BU22:BU27" si="17">IFERROR(F22/F21-1, "n/a")</f>
        <v>5.6865548524186238E-2</v>
      </c>
      <c r="BV22" s="99">
        <f t="shared" ref="BV22:BV27" si="18">IFERROR(G22/G21-1, "n/a")</f>
        <v>-7.7582426908433533E-3</v>
      </c>
      <c r="BX22" s="99">
        <f t="shared" ref="BX22:BX27" si="19">IFERROR(I22/I21-1, "n/a")</f>
        <v>0.27111741816815593</v>
      </c>
      <c r="BY22" s="99">
        <f t="shared" ref="BY22:BY27" si="20">IFERROR(J22/J21-1, "n/a")</f>
        <v>-0.18127051360693691</v>
      </c>
      <c r="BZ22" s="99">
        <f t="shared" ref="BZ22:BZ27" si="21">IFERROR(K22/K21-1, "n/a")</f>
        <v>0.13821564142786924</v>
      </c>
      <c r="CA22" s="99">
        <f t="shared" ref="CA22:CA27" si="22">IFERROR(L22/L21-1, "n/a")</f>
        <v>9.2274263091433717E-2</v>
      </c>
      <c r="CB22" s="99">
        <f t="shared" ref="CB22:CB27" si="23">IFERROR(M22/M21-1, "n/a")</f>
        <v>0.26000141876073624</v>
      </c>
      <c r="CC22" s="99">
        <f t="shared" ref="CC22:CC27" si="24">IFERROR(N22/N21-1, "n/a")</f>
        <v>0.17071607838948877</v>
      </c>
      <c r="CD22" s="99">
        <f t="shared" ref="CD22:CD27" si="25">IFERROR(O22/O21-1, "n/a")</f>
        <v>0.23608033185752242</v>
      </c>
    </row>
    <row r="23" spans="1:83" x14ac:dyDescent="0.2">
      <c r="A23" s="5" t="s">
        <v>143</v>
      </c>
      <c r="B23" s="55">
        <v>282.82539682539601</v>
      </c>
      <c r="C23" s="55">
        <v>189.90476190476099</v>
      </c>
      <c r="D23" s="55">
        <v>361.95238095238</v>
      </c>
      <c r="E23" s="55">
        <v>441.888888888888</v>
      </c>
      <c r="F23" s="55">
        <v>1276.571428571425</v>
      </c>
      <c r="G23" s="55">
        <v>260.38095238095201</v>
      </c>
      <c r="I23" s="55">
        <v>4544.9047619047597</v>
      </c>
      <c r="J23" s="55">
        <v>261.42857142857099</v>
      </c>
      <c r="K23" s="55">
        <v>85.968253968253904</v>
      </c>
      <c r="L23" s="55">
        <v>144.17460317460299</v>
      </c>
      <c r="M23" s="55">
        <v>1012.88888888888</v>
      </c>
      <c r="N23" s="55">
        <v>14.619047619047601</v>
      </c>
      <c r="O23" s="55">
        <v>6063.9841269841145</v>
      </c>
      <c r="Q23" s="55">
        <v>5768.7619047619</v>
      </c>
      <c r="R23" s="55">
        <v>4.7619047619047603E-2</v>
      </c>
      <c r="S23" s="55">
        <v>13.4920634920634</v>
      </c>
      <c r="T23" s="55">
        <v>6.0952380952380798</v>
      </c>
      <c r="U23" s="55">
        <v>2352.0317460317365</v>
      </c>
      <c r="V23" s="55">
        <v>0.92063492063492003</v>
      </c>
      <c r="W23" s="65">
        <v>8141.3492063491931</v>
      </c>
      <c r="Y23" s="55">
        <v>555.77777777777703</v>
      </c>
      <c r="Z23" s="55">
        <v>1783.9047619047601</v>
      </c>
      <c r="AA23" s="55">
        <v>1715.5555555555543</v>
      </c>
      <c r="AB23" s="55">
        <v>4055.2380952380913</v>
      </c>
      <c r="AD23" s="55">
        <v>413.31746031746002</v>
      </c>
      <c r="AE23" s="55">
        <v>2624.9682539682499</v>
      </c>
      <c r="AF23" s="55">
        <v>2001.6507936507865</v>
      </c>
      <c r="AG23" s="55">
        <v>5039.9365079364961</v>
      </c>
      <c r="AI23" s="55">
        <v>307.47619047619003</v>
      </c>
      <c r="AJ23" s="55">
        <v>1655.1111111111099</v>
      </c>
      <c r="AK23" s="55">
        <v>4424.1428571428551</v>
      </c>
      <c r="AL23" s="55">
        <v>6386.7301587301554</v>
      </c>
      <c r="AN23" s="55">
        <v>101.47619047619</v>
      </c>
      <c r="AO23" s="55">
        <v>2757.8571428571399</v>
      </c>
      <c r="AP23" s="55">
        <v>1483.5079365079273</v>
      </c>
      <c r="AQ23" s="55">
        <v>4342.8412698412576</v>
      </c>
      <c r="AS23" s="55">
        <v>1175.0952380952299</v>
      </c>
      <c r="AT23" s="55">
        <v>3306.12698412698</v>
      </c>
      <c r="AU23" s="55">
        <v>6657.8412698412676</v>
      </c>
      <c r="AV23" s="55">
        <v>11139.063492063477</v>
      </c>
      <c r="AX23" s="55">
        <v>958.587301587301</v>
      </c>
      <c r="AY23" s="55">
        <v>263.98412698412602</v>
      </c>
      <c r="AZ23" s="55">
        <v>54</v>
      </c>
      <c r="BB23" s="99" t="str">
        <f>IFERROR(B23/#REF!-1, "n/a")</f>
        <v>n/a</v>
      </c>
      <c r="BC23" s="99" t="str">
        <f>IFERROR(C23/#REF!-1, "n/a")</f>
        <v>n/a</v>
      </c>
      <c r="BD23" s="99" t="str">
        <f>IFERROR(D23/#REF!-1, "n/a")</f>
        <v>n/a</v>
      </c>
      <c r="BE23" s="99" t="str">
        <f>IFERROR(E23/#REF!-1, "n/a")</f>
        <v>n/a</v>
      </c>
      <c r="BF23" s="99" t="str">
        <f>IFERROR(F23/#REF!-1, "n/a")</f>
        <v>n/a</v>
      </c>
      <c r="BG23" s="99" t="str">
        <f>IFERROR(G23/#REF!-1, "n/a")</f>
        <v>n/a</v>
      </c>
      <c r="BI23" s="99" t="str">
        <f>IFERROR(I23/#REF!-1, "n/a")</f>
        <v>n/a</v>
      </c>
      <c r="BJ23" s="99" t="str">
        <f>IFERROR(J23/#REF!-1, "n/a")</f>
        <v>n/a</v>
      </c>
      <c r="BK23" s="99" t="str">
        <f>IFERROR(K23/#REF!-1, "n/a")</f>
        <v>n/a</v>
      </c>
      <c r="BL23" s="99" t="str">
        <f>IFERROR(L23/#REF!-1, "n/a")</f>
        <v>n/a</v>
      </c>
      <c r="BM23" s="99" t="str">
        <f>IFERROR(M23/#REF!-1, "n/a")</f>
        <v>n/a</v>
      </c>
      <c r="BN23" s="99" t="str">
        <f>IFERROR(N23/#REF!-1, "n/a")</f>
        <v>n/a</v>
      </c>
      <c r="BO23" s="99" t="str">
        <f>IFERROR(O23/#REF!-1, "n/a")</f>
        <v>n/a</v>
      </c>
      <c r="BQ23" s="99">
        <f t="shared" si="13"/>
        <v>0.10224566869084906</v>
      </c>
      <c r="BR23" s="99">
        <f t="shared" si="14"/>
        <v>4.0994830714455865E-2</v>
      </c>
      <c r="BS23" s="99">
        <f t="shared" si="15"/>
        <v>-0.10200125114510827</v>
      </c>
      <c r="BT23" s="99">
        <f t="shared" si="16"/>
        <v>7.0458767412819423E-2</v>
      </c>
      <c r="BU23" s="99">
        <f t="shared" si="17"/>
        <v>1.7281406997662563E-2</v>
      </c>
      <c r="BV23" s="99">
        <f t="shared" si="18"/>
        <v>1.8874725462703967E-2</v>
      </c>
      <c r="BX23" s="99">
        <f t="shared" si="19"/>
        <v>-0.18238546174184356</v>
      </c>
      <c r="BY23" s="99">
        <f t="shared" si="20"/>
        <v>-0.10815150958319653</v>
      </c>
      <c r="BZ23" s="99">
        <f t="shared" si="21"/>
        <v>-0.1310582448942017</v>
      </c>
      <c r="CA23" s="99">
        <f t="shared" si="22"/>
        <v>0.15415364746073501</v>
      </c>
      <c r="CB23" s="99">
        <f t="shared" si="23"/>
        <v>-0.13035944400655597</v>
      </c>
      <c r="CC23" s="99">
        <f t="shared" si="24"/>
        <v>-0.14582193030468715</v>
      </c>
      <c r="CD23" s="99">
        <f t="shared" si="25"/>
        <v>-0.16445936119492921</v>
      </c>
    </row>
    <row r="24" spans="1:83" x14ac:dyDescent="0.2">
      <c r="A24" s="5" t="s">
        <v>144</v>
      </c>
      <c r="B24" s="55">
        <v>282.40625</v>
      </c>
      <c r="C24" s="55">
        <v>209.828125</v>
      </c>
      <c r="D24" s="55">
        <v>422.25</v>
      </c>
      <c r="E24" s="55">
        <v>376.40625</v>
      </c>
      <c r="F24" s="55">
        <v>1290.890625</v>
      </c>
      <c r="G24" s="55">
        <v>281.578125</v>
      </c>
      <c r="I24" s="55">
        <v>5578.390625</v>
      </c>
      <c r="J24" s="55">
        <v>282.109375</v>
      </c>
      <c r="K24" s="55">
        <v>89.4375</v>
      </c>
      <c r="L24" s="55">
        <v>118.703125</v>
      </c>
      <c r="M24" s="55">
        <v>1041.109375</v>
      </c>
      <c r="N24" s="55">
        <v>10.046875</v>
      </c>
      <c r="O24" s="55">
        <v>7119.796875</v>
      </c>
      <c r="Q24" s="55">
        <v>5929.875</v>
      </c>
      <c r="R24" s="55">
        <v>0.328125</v>
      </c>
      <c r="S24" s="55">
        <v>17.859375</v>
      </c>
      <c r="T24" s="55">
        <v>7.40625</v>
      </c>
      <c r="U24" s="55">
        <v>2420.6875</v>
      </c>
      <c r="V24" s="55">
        <v>1.03125</v>
      </c>
      <c r="W24" s="65">
        <v>8377.1875</v>
      </c>
      <c r="Y24" s="55">
        <v>572.4375</v>
      </c>
      <c r="Z24" s="55">
        <v>1386.203125</v>
      </c>
      <c r="AA24" s="55">
        <v>1746.328125</v>
      </c>
      <c r="AB24" s="55">
        <v>3704.96875</v>
      </c>
      <c r="AD24" s="55">
        <v>384.53125</v>
      </c>
      <c r="AE24" s="55">
        <v>4057.328125</v>
      </c>
      <c r="AF24" s="55">
        <v>2047.296875</v>
      </c>
      <c r="AG24" s="55">
        <v>6489.15625</v>
      </c>
      <c r="AI24" s="55">
        <v>333.921875</v>
      </c>
      <c r="AJ24" s="55">
        <v>1676.265625</v>
      </c>
      <c r="AK24" s="55">
        <v>4583.5625</v>
      </c>
      <c r="AL24" s="55">
        <v>6593.75</v>
      </c>
      <c r="AN24" s="55">
        <v>125.453125</v>
      </c>
      <c r="AO24" s="55">
        <v>3672.78125</v>
      </c>
      <c r="AP24" s="55">
        <v>1516.890625</v>
      </c>
      <c r="AQ24" s="55">
        <v>5315.125</v>
      </c>
      <c r="AS24" s="55">
        <v>1165.4375</v>
      </c>
      <c r="AT24" s="55">
        <v>3447.015625</v>
      </c>
      <c r="AU24" s="55">
        <v>6860.296875</v>
      </c>
      <c r="AV24" s="55">
        <v>11472.75</v>
      </c>
      <c r="AX24" s="55">
        <v>988.453125</v>
      </c>
      <c r="AY24" s="55">
        <v>254.015625</v>
      </c>
      <c r="AZ24" s="55">
        <v>48.421875</v>
      </c>
      <c r="BB24" s="99" t="str">
        <f>IFERROR(B24/#REF!-1, "n/a")</f>
        <v>n/a</v>
      </c>
      <c r="BC24" s="99" t="str">
        <f>IFERROR(C24/#REF!-1, "n/a")</f>
        <v>n/a</v>
      </c>
      <c r="BD24" s="99" t="str">
        <f>IFERROR(D24/#REF!-1, "n/a")</f>
        <v>n/a</v>
      </c>
      <c r="BE24" s="99" t="str">
        <f>IFERROR(E24/#REF!-1, "n/a")</f>
        <v>n/a</v>
      </c>
      <c r="BF24" s="99" t="str">
        <f>IFERROR(F24/#REF!-1, "n/a")</f>
        <v>n/a</v>
      </c>
      <c r="BG24" s="99" t="str">
        <f>IFERROR(G24/#REF!-1, "n/a")</f>
        <v>n/a</v>
      </c>
      <c r="BI24" s="99" t="str">
        <f>IFERROR(I24/#REF!-1, "n/a")</f>
        <v>n/a</v>
      </c>
      <c r="BJ24" s="99" t="str">
        <f>IFERROR(J24/#REF!-1, "n/a")</f>
        <v>n/a</v>
      </c>
      <c r="BK24" s="99" t="str">
        <f>IFERROR(K24/#REF!-1, "n/a")</f>
        <v>n/a</v>
      </c>
      <c r="BL24" s="99" t="str">
        <f>IFERROR(L24/#REF!-1, "n/a")</f>
        <v>n/a</v>
      </c>
      <c r="BM24" s="99" t="str">
        <f>IFERROR(M24/#REF!-1, "n/a")</f>
        <v>n/a</v>
      </c>
      <c r="BN24" s="99" t="str">
        <f>IFERROR(N24/#REF!-1, "n/a")</f>
        <v>n/a</v>
      </c>
      <c r="BO24" s="99" t="str">
        <f>IFERROR(O24/#REF!-1, "n/a")</f>
        <v>n/a</v>
      </c>
      <c r="BQ24" s="99">
        <f t="shared" si="13"/>
        <v>-1.481998540798557E-3</v>
      </c>
      <c r="BR24" s="99">
        <f t="shared" si="14"/>
        <v>0.10491239343029624</v>
      </c>
      <c r="BS24" s="99">
        <f t="shared" si="15"/>
        <v>0.16658992237863757</v>
      </c>
      <c r="BT24" s="99">
        <f t="shared" si="16"/>
        <v>-0.14818801860698849</v>
      </c>
      <c r="BU24" s="99">
        <f t="shared" si="17"/>
        <v>1.1216917524622394E-2</v>
      </c>
      <c r="BV24" s="99">
        <f t="shared" si="18"/>
        <v>8.140830742501981E-2</v>
      </c>
      <c r="BX24" s="99">
        <f t="shared" si="19"/>
        <v>0.22739439377429527</v>
      </c>
      <c r="BY24" s="99">
        <f t="shared" si="20"/>
        <v>7.9106898907105538E-2</v>
      </c>
      <c r="BZ24" s="99">
        <f t="shared" si="21"/>
        <v>4.0354966765141054E-2</v>
      </c>
      <c r="CA24" s="99">
        <f t="shared" si="22"/>
        <v>-0.17667104756137741</v>
      </c>
      <c r="CB24" s="99">
        <f t="shared" si="23"/>
        <v>2.7861383830636521E-2</v>
      </c>
      <c r="CC24" s="99">
        <f t="shared" si="24"/>
        <v>-0.31275447882736074</v>
      </c>
      <c r="CD24" s="99">
        <f t="shared" si="25"/>
        <v>0.17411205667864893</v>
      </c>
    </row>
    <row r="25" spans="1:83" x14ac:dyDescent="0.2">
      <c r="A25" s="5" t="s">
        <v>145</v>
      </c>
      <c r="B25" s="55">
        <v>302.890625</v>
      </c>
      <c r="C25" s="55">
        <v>203.375</v>
      </c>
      <c r="D25" s="55">
        <v>441.40625</v>
      </c>
      <c r="E25" s="55">
        <v>422.40625</v>
      </c>
      <c r="F25" s="55">
        <v>1370.078125</v>
      </c>
      <c r="G25" s="55">
        <v>317.59375</v>
      </c>
      <c r="I25" s="55">
        <v>5236.796875</v>
      </c>
      <c r="J25" s="55">
        <v>297.5625</v>
      </c>
      <c r="K25" s="55">
        <v>102.5625</v>
      </c>
      <c r="L25" s="55">
        <v>125.578125</v>
      </c>
      <c r="M25" s="55">
        <v>1126.65625</v>
      </c>
      <c r="N25" s="55">
        <v>11.984375</v>
      </c>
      <c r="O25" s="55">
        <v>6901.140625</v>
      </c>
      <c r="Q25" s="55">
        <v>5947.046875</v>
      </c>
      <c r="R25" s="55">
        <v>1.046875</v>
      </c>
      <c r="S25" s="55">
        <v>19.765625</v>
      </c>
      <c r="T25" s="55">
        <v>5.453125</v>
      </c>
      <c r="U25" s="55">
        <v>2368.015625</v>
      </c>
      <c r="V25" s="55">
        <v>0.75</v>
      </c>
      <c r="W25" s="65">
        <v>8342.078125</v>
      </c>
      <c r="Y25" s="55">
        <v>620.375</v>
      </c>
      <c r="Z25" s="55">
        <v>1691.078125</v>
      </c>
      <c r="AA25" s="55">
        <v>1758.3125</v>
      </c>
      <c r="AB25" s="55">
        <v>4069.765625</v>
      </c>
      <c r="AD25" s="55">
        <v>402.765625</v>
      </c>
      <c r="AE25" s="55">
        <v>3458.015625</v>
      </c>
      <c r="AF25" s="55">
        <v>1906.78125</v>
      </c>
      <c r="AG25" s="55">
        <v>5767.5625</v>
      </c>
      <c r="AI25" s="55">
        <v>346.9375</v>
      </c>
      <c r="AJ25" s="55">
        <v>1752.046875</v>
      </c>
      <c r="AK25" s="55">
        <v>4676.984375</v>
      </c>
      <c r="AL25" s="55">
        <v>6775.96875</v>
      </c>
      <c r="AN25" s="55">
        <v>129.78125</v>
      </c>
      <c r="AO25" s="55">
        <v>3285.984375</v>
      </c>
      <c r="AP25" s="55">
        <v>1541.734375</v>
      </c>
      <c r="AQ25" s="55">
        <v>4957.5</v>
      </c>
      <c r="AS25" s="55">
        <v>1240.296875</v>
      </c>
      <c r="AT25" s="55">
        <v>3615.15625</v>
      </c>
      <c r="AU25" s="55">
        <v>6800.34375</v>
      </c>
      <c r="AV25" s="55">
        <v>11655.796875</v>
      </c>
      <c r="AX25" s="55">
        <v>1044.359375</v>
      </c>
      <c r="AY25" s="55">
        <v>246.78125</v>
      </c>
      <c r="AZ25" s="55">
        <v>78.9375</v>
      </c>
      <c r="BB25" s="99">
        <f t="shared" ref="BB25:BB27" si="26">IFERROR(B25/B21-1, "n/a")</f>
        <v>0.12985430605719728</v>
      </c>
      <c r="BC25" s="99">
        <f t="shared" ref="BC25:BC27" si="27">IFERROR(C25/C21-1, "n/a")</f>
        <v>0.16277566022325685</v>
      </c>
      <c r="BD25" s="99">
        <f t="shared" ref="BD25:BD27" si="28">IFERROR(D25/D21-1, "n/a")</f>
        <v>0.24590473790322687</v>
      </c>
      <c r="BE25" s="99">
        <f t="shared" ref="BE25:BE27" si="29">IFERROR(E25/E21-1, "n/a")</f>
        <v>8.2828521728515847E-2</v>
      </c>
      <c r="BF25" s="99">
        <f t="shared" ref="BF25:BF27" si="30">IFERROR(F25/F21-1, "n/a")</f>
        <v>0.15388110094380125</v>
      </c>
      <c r="BG25" s="99">
        <f t="shared" ref="BG25:BG27" si="31">IFERROR(G25/G21-1, "n/a")</f>
        <v>0.2331077437446103</v>
      </c>
      <c r="BI25" s="99">
        <f t="shared" ref="BI25:BI27" si="32">IFERROR(I25/I21-1, "n/a")</f>
        <v>0.19749915836678711</v>
      </c>
      <c r="BJ25" s="99">
        <f t="shared" ref="BJ25:BJ27" si="33">IFERROR(J25/J21-1, "n/a")</f>
        <v>-0.16889353165454868</v>
      </c>
      <c r="BK25" s="99">
        <f t="shared" ref="BK25:BK27" si="34">IFERROR(K25/K21-1, "n/a")</f>
        <v>0.17995571585098635</v>
      </c>
      <c r="BL25" s="99">
        <f t="shared" ref="BL25:BL27" si="35">IFERROR(L25/L21-1, "n/a")</f>
        <v>9.8046061762668391E-2</v>
      </c>
      <c r="BM25" s="99">
        <f t="shared" ref="BM25:BM27" si="36">IFERROR(M25/M21-1, "n/a")</f>
        <v>0.21882244230373016</v>
      </c>
      <c r="BN25" s="99">
        <f t="shared" ref="BN25:BN27" si="37">IFERROR(N25/N21-1, "n/a")</f>
        <v>-0.18022190553745832</v>
      </c>
      <c r="BO25" s="99">
        <f t="shared" ref="BO25:BO27" si="38">IFERROR(O25/O21-1, "n/a")</f>
        <v>0.17537674878345522</v>
      </c>
      <c r="BQ25" s="99">
        <f t="shared" si="13"/>
        <v>7.2535133340710489E-2</v>
      </c>
      <c r="BR25" s="99">
        <f t="shared" si="14"/>
        <v>-3.0754337627522554E-2</v>
      </c>
      <c r="BS25" s="99">
        <f t="shared" si="15"/>
        <v>4.5367081113084629E-2</v>
      </c>
      <c r="BT25" s="99">
        <f t="shared" si="16"/>
        <v>0.12220838522208388</v>
      </c>
      <c r="BU25" s="99">
        <f t="shared" si="17"/>
        <v>6.1343307067552644E-2</v>
      </c>
      <c r="BV25" s="99">
        <f t="shared" si="18"/>
        <v>0.12790633150213648</v>
      </c>
      <c r="BX25" s="99">
        <f t="shared" si="19"/>
        <v>-6.1235179277177254E-2</v>
      </c>
      <c r="BY25" s="99">
        <f t="shared" si="20"/>
        <v>5.4777070063694255E-2</v>
      </c>
      <c r="BZ25" s="99">
        <f t="shared" si="21"/>
        <v>0.14675052410901457</v>
      </c>
      <c r="CA25" s="99">
        <f t="shared" si="22"/>
        <v>5.7917599052257573E-2</v>
      </c>
      <c r="CB25" s="99">
        <f t="shared" si="23"/>
        <v>8.2168960393810719E-2</v>
      </c>
      <c r="CC25" s="99">
        <f t="shared" si="24"/>
        <v>0.19284603421461899</v>
      </c>
      <c r="CD25" s="99">
        <f t="shared" si="25"/>
        <v>-3.0711023620319189E-2</v>
      </c>
    </row>
    <row r="26" spans="1:83" x14ac:dyDescent="0.2">
      <c r="A26" s="5" t="s">
        <v>148</v>
      </c>
      <c r="B26" s="55">
        <v>309.62295081967198</v>
      </c>
      <c r="C26" s="55">
        <v>227.245901639344</v>
      </c>
      <c r="D26" s="55">
        <v>477.11475409835998</v>
      </c>
      <c r="E26" s="55">
        <v>451.04918032786799</v>
      </c>
      <c r="F26" s="55">
        <v>1465.0327868852439</v>
      </c>
      <c r="G26" s="55">
        <v>341.606557377049</v>
      </c>
      <c r="I26" s="55">
        <v>5097.5409836065501</v>
      </c>
      <c r="J26" s="55">
        <v>305.75409836065501</v>
      </c>
      <c r="K26" s="55">
        <v>95.245901639344197</v>
      </c>
      <c r="L26" s="55">
        <v>127.213114754098</v>
      </c>
      <c r="M26" s="55">
        <v>1143.8196721311399</v>
      </c>
      <c r="N26" s="55">
        <v>14.0819672131147</v>
      </c>
      <c r="O26" s="55">
        <v>6783.6557377049012</v>
      </c>
      <c r="Q26" s="55">
        <v>6993.1475409836003</v>
      </c>
      <c r="R26" s="55">
        <v>0.114754098360655</v>
      </c>
      <c r="S26" s="55">
        <v>16.0491803278688</v>
      </c>
      <c r="T26" s="55">
        <v>4.7540983606557363</v>
      </c>
      <c r="U26" s="55">
        <v>2468.9344262295062</v>
      </c>
      <c r="V26" s="55">
        <v>1.1639344262294999</v>
      </c>
      <c r="W26" s="65">
        <v>9484.1639344262221</v>
      </c>
      <c r="Y26" s="55">
        <v>646.32786885245901</v>
      </c>
      <c r="Z26" s="55">
        <v>1491.8032786885201</v>
      </c>
      <c r="AA26" s="55">
        <v>1746.836065573769</v>
      </c>
      <c r="AB26" s="55">
        <v>3884.9672131147481</v>
      </c>
      <c r="AD26" s="55">
        <v>450.63934426229503</v>
      </c>
      <c r="AE26" s="55">
        <v>3501</v>
      </c>
      <c r="AF26" s="55">
        <v>2007.7868852459017</v>
      </c>
      <c r="AG26" s="55">
        <v>5959.4262295081962</v>
      </c>
      <c r="AI26" s="55">
        <v>368.06557377049103</v>
      </c>
      <c r="AJ26" s="55">
        <v>1790.85245901639</v>
      </c>
      <c r="AK26" s="55">
        <v>5729.5409836065564</v>
      </c>
      <c r="AL26" s="55">
        <v>7888.4590163934372</v>
      </c>
      <c r="AN26" s="55">
        <v>145.86885245901601</v>
      </c>
      <c r="AO26" s="55">
        <v>2956.7049180327799</v>
      </c>
      <c r="AP26" s="55">
        <v>2017.7704918032734</v>
      </c>
      <c r="AQ26" s="55">
        <v>5120.3442622950697</v>
      </c>
      <c r="AS26" s="55">
        <v>1319.1639344262201</v>
      </c>
      <c r="AT26" s="55">
        <v>3826.9508196721299</v>
      </c>
      <c r="AU26" s="55">
        <v>7466.3934426229425</v>
      </c>
      <c r="AV26" s="55">
        <v>12612.508196721294</v>
      </c>
      <c r="AX26" s="55">
        <v>1128.13114754098</v>
      </c>
      <c r="AY26" s="55">
        <v>311.37704918032699</v>
      </c>
      <c r="AZ26" s="55">
        <v>25.524590163934398</v>
      </c>
      <c r="BB26" s="99">
        <f t="shared" si="26"/>
        <v>0.20668285203168968</v>
      </c>
      <c r="BC26" s="99">
        <f t="shared" si="27"/>
        <v>0.24568655643422344</v>
      </c>
      <c r="BD26" s="99">
        <f t="shared" si="28"/>
        <v>0.18371497132631132</v>
      </c>
      <c r="BE26" s="99">
        <f t="shared" si="29"/>
        <v>9.264921964973527E-2</v>
      </c>
      <c r="BF26" s="99">
        <f t="shared" si="30"/>
        <v>0.16746355228092225</v>
      </c>
      <c r="BG26" s="99">
        <f t="shared" si="31"/>
        <v>0.33671178395022228</v>
      </c>
      <c r="BI26" s="99">
        <f t="shared" si="32"/>
        <v>-8.2967886918542955E-2</v>
      </c>
      <c r="BJ26" s="99">
        <f t="shared" si="33"/>
        <v>4.3062468542027332E-2</v>
      </c>
      <c r="BK26" s="99">
        <f t="shared" si="34"/>
        <v>-3.7282518641259088E-2</v>
      </c>
      <c r="BL26" s="99">
        <f t="shared" si="35"/>
        <v>1.8372703412072644E-2</v>
      </c>
      <c r="BM26" s="99">
        <f t="shared" si="36"/>
        <v>-1.7945614232629636E-2</v>
      </c>
      <c r="BN26" s="99">
        <f t="shared" si="37"/>
        <v>-0.17720306513410011</v>
      </c>
      <c r="BO26" s="99">
        <f t="shared" si="38"/>
        <v>-6.5297677265756304E-2</v>
      </c>
      <c r="BQ26" s="99">
        <f t="shared" si="13"/>
        <v>2.2226920426051455E-2</v>
      </c>
      <c r="BR26" s="99">
        <f t="shared" si="14"/>
        <v>0.11737382490150705</v>
      </c>
      <c r="BS26" s="99">
        <f t="shared" si="15"/>
        <v>8.0897142028143021E-2</v>
      </c>
      <c r="BT26" s="99">
        <f t="shared" si="16"/>
        <v>6.780896430360106E-2</v>
      </c>
      <c r="BU26" s="99">
        <f t="shared" si="17"/>
        <v>6.9306019965280408E-2</v>
      </c>
      <c r="BV26" s="99">
        <f t="shared" si="18"/>
        <v>7.5608564013142532E-2</v>
      </c>
      <c r="BX26" s="99">
        <f t="shared" si="19"/>
        <v>-2.6591806922709793E-2</v>
      </c>
      <c r="BY26" s="99">
        <f t="shared" si="20"/>
        <v>2.7529001001991293E-2</v>
      </c>
      <c r="BZ26" s="99">
        <f t="shared" si="21"/>
        <v>-7.1337948671842066E-2</v>
      </c>
      <c r="CA26" s="99">
        <f t="shared" si="22"/>
        <v>1.3019701911443526E-2</v>
      </c>
      <c r="CB26" s="99">
        <f t="shared" si="23"/>
        <v>1.5233947471679832E-2</v>
      </c>
      <c r="CC26" s="99">
        <f t="shared" si="24"/>
        <v>0.17502725115950568</v>
      </c>
      <c r="CD26" s="99">
        <f t="shared" si="25"/>
        <v>-1.7023981060391602E-2</v>
      </c>
    </row>
    <row r="27" spans="1:83" x14ac:dyDescent="0.2">
      <c r="A27" s="5" t="s">
        <v>149</v>
      </c>
      <c r="B27" s="55">
        <v>281.24193548387001</v>
      </c>
      <c r="C27" s="55">
        <v>191.03225806451599</v>
      </c>
      <c r="D27" s="55">
        <v>440.40322580645102</v>
      </c>
      <c r="E27" s="55">
        <v>416.77419354838702</v>
      </c>
      <c r="F27" s="55">
        <v>1329.451612903224</v>
      </c>
      <c r="G27" s="55">
        <v>323.322580645161</v>
      </c>
      <c r="I27" s="55">
        <v>4357.1612903225796</v>
      </c>
      <c r="J27" s="55">
        <v>276.91935483870901</v>
      </c>
      <c r="K27" s="55">
        <v>90.790322580645096</v>
      </c>
      <c r="L27" s="55">
        <v>237.451612903225</v>
      </c>
      <c r="M27" s="55">
        <v>1070.0161290322501</v>
      </c>
      <c r="N27" s="55">
        <v>17.645161290322498</v>
      </c>
      <c r="O27" s="55">
        <v>6049.9838709677324</v>
      </c>
      <c r="Q27" s="55">
        <v>6667.7903225806403</v>
      </c>
      <c r="R27" s="55">
        <v>0.41935483870967649</v>
      </c>
      <c r="S27" s="55">
        <v>19.903225806451601</v>
      </c>
      <c r="T27" s="55">
        <v>6.3870967741935463</v>
      </c>
      <c r="U27" s="55">
        <v>2526.9999999999995</v>
      </c>
      <c r="V27" s="55">
        <v>0.80645161290322498</v>
      </c>
      <c r="W27" s="65">
        <v>9222.3064516128979</v>
      </c>
      <c r="Y27" s="55">
        <v>616.48387096774104</v>
      </c>
      <c r="Z27" s="55">
        <v>1544.2096774193501</v>
      </c>
      <c r="AA27" s="55">
        <v>1836.516129032251</v>
      </c>
      <c r="AB27" s="55">
        <v>3997.2096774193424</v>
      </c>
      <c r="AD27" s="55">
        <v>370.629032258064</v>
      </c>
      <c r="AE27" s="55">
        <v>2784.4032258064499</v>
      </c>
      <c r="AF27" s="55">
        <v>2118.4032258064503</v>
      </c>
      <c r="AG27" s="55">
        <v>5273.4354838709642</v>
      </c>
      <c r="AI27" s="55">
        <v>342.33870967741899</v>
      </c>
      <c r="AJ27" s="55">
        <v>1721.3709677419299</v>
      </c>
      <c r="AK27" s="55">
        <v>5267.3870967741914</v>
      </c>
      <c r="AL27" s="55">
        <v>7331.0967741935401</v>
      </c>
      <c r="AN27" s="55">
        <v>132.29032258064501</v>
      </c>
      <c r="AO27" s="55">
        <v>2465.3548387096698</v>
      </c>
      <c r="AP27" s="55">
        <v>1800.290322580636</v>
      </c>
      <c r="AQ27" s="55">
        <v>4397.9354838709505</v>
      </c>
      <c r="AS27" s="55">
        <v>1197.16129032258</v>
      </c>
      <c r="AT27" s="55">
        <v>3584.6290322580599</v>
      </c>
      <c r="AU27" s="55">
        <v>7422.0161290322567</v>
      </c>
      <c r="AV27" s="55">
        <v>12203.806451612898</v>
      </c>
      <c r="AX27" s="55">
        <v>1032.8225806451601</v>
      </c>
      <c r="AY27" s="55">
        <v>271.25806451612902</v>
      </c>
      <c r="AZ27" s="55">
        <v>25.370967741935399</v>
      </c>
      <c r="BB27" s="99">
        <f t="shared" si="26"/>
        <v>-5.5987240159467433E-3</v>
      </c>
      <c r="BC27" s="99">
        <f t="shared" si="27"/>
        <v>5.9371663377270067E-3</v>
      </c>
      <c r="BD27" s="99">
        <f t="shared" si="28"/>
        <v>0.21674355241882592</v>
      </c>
      <c r="BE27" s="99">
        <f t="shared" si="29"/>
        <v>-5.6834864989818823E-2</v>
      </c>
      <c r="BF27" s="99">
        <f t="shared" si="30"/>
        <v>4.142360008086321E-2</v>
      </c>
      <c r="BG27" s="99">
        <f t="shared" si="31"/>
        <v>0.24172900394081753</v>
      </c>
      <c r="BI27" s="99">
        <f t="shared" si="32"/>
        <v>-4.1308560116779525E-2</v>
      </c>
      <c r="BJ27" s="99">
        <f t="shared" si="33"/>
        <v>5.9254362771019808E-2</v>
      </c>
      <c r="BK27" s="99">
        <f t="shared" si="34"/>
        <v>5.6091270786677416E-2</v>
      </c>
      <c r="BL27" s="99">
        <f t="shared" si="35"/>
        <v>0.64697254353222444</v>
      </c>
      <c r="BM27" s="99">
        <f t="shared" si="36"/>
        <v>5.6400302905916577E-2</v>
      </c>
      <c r="BN27" s="99">
        <f t="shared" si="37"/>
        <v>0.20699800357255027</v>
      </c>
      <c r="BO27" s="99">
        <f t="shared" si="38"/>
        <v>-2.3087553864269417E-3</v>
      </c>
      <c r="BQ27" s="99">
        <f t="shared" si="13"/>
        <v>-9.1663151134850462E-2</v>
      </c>
      <c r="BR27" s="99">
        <f t="shared" si="14"/>
        <v>-0.15935884129739653</v>
      </c>
      <c r="BS27" s="99">
        <f t="shared" si="15"/>
        <v>-7.6944860699781792E-2</v>
      </c>
      <c r="BT27" s="99">
        <f t="shared" si="16"/>
        <v>-7.5989466945858175E-2</v>
      </c>
      <c r="BU27" s="99">
        <f t="shared" si="17"/>
        <v>-9.2544805273794828E-2</v>
      </c>
      <c r="BV27" s="99">
        <f t="shared" si="18"/>
        <v>-5.3523494608175848E-2</v>
      </c>
      <c r="BX27" s="99">
        <f t="shared" si="19"/>
        <v>-0.14524251902338725</v>
      </c>
      <c r="BY27" s="99">
        <f t="shared" si="20"/>
        <v>-9.4306973075905298E-2</v>
      </c>
      <c r="BZ27" s="99">
        <f t="shared" si="21"/>
        <v>-4.6779745710954446E-2</v>
      </c>
      <c r="CA27" s="99">
        <f t="shared" si="22"/>
        <v>0.86656551380112967</v>
      </c>
      <c r="CB27" s="99">
        <f t="shared" si="23"/>
        <v>-6.4523757456785735E-2</v>
      </c>
      <c r="CC27" s="99">
        <f t="shared" si="24"/>
        <v>0.25303240827668971</v>
      </c>
      <c r="CD27" s="99">
        <f t="shared" si="25"/>
        <v>-0.10815287436525933</v>
      </c>
    </row>
    <row r="28" spans="1:83" x14ac:dyDescent="0.2">
      <c r="A28" s="5" t="s">
        <v>150</v>
      </c>
      <c r="B28" s="55">
        <v>271.890625</v>
      </c>
      <c r="C28" s="55">
        <v>196.359375</v>
      </c>
      <c r="D28" s="55">
        <v>473.21875</v>
      </c>
      <c r="E28" s="55">
        <v>401.671875</v>
      </c>
      <c r="F28" s="55">
        <v>1343.140625</v>
      </c>
      <c r="G28" s="55">
        <v>308.90625</v>
      </c>
      <c r="I28" s="55">
        <v>4444.421875</v>
      </c>
      <c r="J28" s="55">
        <v>260.671875</v>
      </c>
      <c r="K28" s="55">
        <v>89.9375</v>
      </c>
      <c r="L28" s="55">
        <v>172.6875</v>
      </c>
      <c r="M28" s="55">
        <v>1072.140625</v>
      </c>
      <c r="N28" s="55">
        <v>10.53125</v>
      </c>
      <c r="O28" s="55">
        <v>6050.390625</v>
      </c>
      <c r="Q28" s="55">
        <v>6738.109375</v>
      </c>
      <c r="R28" s="55">
        <v>0.53125</v>
      </c>
      <c r="S28" s="55">
        <v>22.171875</v>
      </c>
      <c r="T28" s="55">
        <v>8.484375</v>
      </c>
      <c r="U28" s="55">
        <v>2482.046875</v>
      </c>
      <c r="V28" s="55">
        <v>1.3125</v>
      </c>
      <c r="W28" s="65">
        <v>9252.65625</v>
      </c>
      <c r="Y28" s="55">
        <v>612.6875</v>
      </c>
      <c r="Z28" s="55">
        <v>1900.4375</v>
      </c>
      <c r="AA28" s="55">
        <v>1801.078125</v>
      </c>
      <c r="AB28" s="55">
        <v>4314.203125</v>
      </c>
      <c r="AD28" s="55">
        <v>385.296875</v>
      </c>
      <c r="AE28" s="55">
        <v>2520.984375</v>
      </c>
      <c r="AF28" s="55">
        <v>2127.0625</v>
      </c>
      <c r="AG28" s="55">
        <v>5033.34375</v>
      </c>
      <c r="AI28" s="55">
        <v>345.15625</v>
      </c>
      <c r="AJ28" s="55">
        <v>1628.96875</v>
      </c>
      <c r="AK28" s="55">
        <v>5324.515625</v>
      </c>
      <c r="AL28" s="55">
        <v>7298.640625</v>
      </c>
      <c r="AN28" s="55">
        <v>120.203125</v>
      </c>
      <c r="AO28" s="55">
        <v>2512.390625</v>
      </c>
      <c r="AP28" s="55">
        <v>1920.734375</v>
      </c>
      <c r="AQ28" s="55">
        <v>4553.328125</v>
      </c>
      <c r="AS28" s="55">
        <v>1222.9375</v>
      </c>
      <c r="AT28" s="55">
        <v>3538</v>
      </c>
      <c r="AU28" s="55">
        <v>7331.921875</v>
      </c>
      <c r="AV28" s="55">
        <v>12092.859375</v>
      </c>
      <c r="AX28" s="55">
        <v>1043.734375</v>
      </c>
      <c r="AY28" s="55">
        <v>267.921875</v>
      </c>
      <c r="AZ28" s="55">
        <v>31.484375</v>
      </c>
      <c r="BB28" s="99">
        <f t="shared" ref="BB28" si="39">IFERROR(B28/B24-1, "n/a")</f>
        <v>-3.7235808343476839E-2</v>
      </c>
      <c r="BC28" s="99">
        <f t="shared" ref="BC28" si="40">IFERROR(C28/C24-1, "n/a")</f>
        <v>-6.418944076252886E-2</v>
      </c>
      <c r="BD28" s="99">
        <f t="shared" ref="BD28" si="41">IFERROR(D28/D24-1, "n/a")</f>
        <v>0.12070751924215517</v>
      </c>
      <c r="BE28" s="99">
        <f t="shared" ref="BE28" si="42">IFERROR(E28/E24-1, "n/a")</f>
        <v>6.7123287671232879E-2</v>
      </c>
      <c r="BF28" s="99">
        <f t="shared" ref="BF28" si="43">IFERROR(F28/F24-1, "n/a")</f>
        <v>4.0475931103767904E-2</v>
      </c>
      <c r="BG28" s="99">
        <f t="shared" ref="BG28" si="44">IFERROR(G28/G24-1, "n/a")</f>
        <v>9.7053437656067887E-2</v>
      </c>
      <c r="BI28" s="99">
        <f t="shared" ref="BI28" si="45">IFERROR(I28/I24-1, "n/a")</f>
        <v>-0.20327883546161662</v>
      </c>
      <c r="BJ28" s="99">
        <f t="shared" ref="BJ28" si="46">IFERROR(J28/J24-1, "n/a")</f>
        <v>-7.5990030462475766E-2</v>
      </c>
      <c r="BK28" s="99">
        <f t="shared" ref="BK28" si="47">IFERROR(K28/K24-1, "n/a")</f>
        <v>5.5904961565338418E-3</v>
      </c>
      <c r="BL28" s="99">
        <f t="shared" ref="BL28" si="48">IFERROR(L28/L24-1, "n/a")</f>
        <v>0.45478478346715812</v>
      </c>
      <c r="BM28" s="99">
        <f t="shared" ref="BM28" si="49">IFERROR(M28/M24-1, "n/a")</f>
        <v>2.9805946181207021E-2</v>
      </c>
      <c r="BN28" s="99">
        <f t="shared" ref="BN28" si="50">IFERROR(N28/N24-1, "n/a")</f>
        <v>4.8211508553654747E-2</v>
      </c>
      <c r="BO28" s="99">
        <f t="shared" ref="BO28" si="51">IFERROR(O28/O24-1, "n/a")</f>
        <v>-0.15020179209817697</v>
      </c>
      <c r="BQ28" s="99">
        <f t="shared" ref="BQ28" si="52">IFERROR(B28/B27-1, "n/a")</f>
        <v>-3.3250057349311413E-2</v>
      </c>
      <c r="BR28" s="99">
        <f t="shared" ref="BR28" si="53">IFERROR(C28/C27-1, "n/a")</f>
        <v>2.7885954913881239E-2</v>
      </c>
      <c r="BS28" s="99">
        <f t="shared" ref="BS28" si="54">IFERROR(D28/D27-1, "n/a")</f>
        <v>7.4512451931882051E-2</v>
      </c>
      <c r="BT28" s="99">
        <f t="shared" ref="BT28" si="55">IFERROR(E28/E27-1, "n/a")</f>
        <v>-3.6236213235293913E-2</v>
      </c>
      <c r="BU28" s="99">
        <f t="shared" ref="BU28" si="56">IFERROR(F28/F27-1, "n/a")</f>
        <v>1.0296735860045425E-2</v>
      </c>
      <c r="BV28" s="99">
        <f t="shared" ref="BV28" si="57">IFERROR(G28/G27-1, "n/a")</f>
        <v>-4.4588072433402348E-2</v>
      </c>
      <c r="BX28" s="99">
        <f t="shared" ref="BX28" si="58">IFERROR(I28/I27-1, "n/a")</f>
        <v>2.002693470889616E-2</v>
      </c>
      <c r="BY28" s="99">
        <f t="shared" ref="BY28" si="59">IFERROR(J28/J27-1, "n/a")</f>
        <v>-5.8672243578540506E-2</v>
      </c>
      <c r="BZ28" s="99">
        <f t="shared" ref="BZ28" si="60">IFERROR(K28/K27-1, "n/a")</f>
        <v>-9.393320305559727E-3</v>
      </c>
      <c r="CA28" s="99">
        <f t="shared" ref="CA28" si="61">IFERROR(L28/L27-1, "n/a")</f>
        <v>-0.27274656975954104</v>
      </c>
      <c r="CB28" s="99">
        <f t="shared" ref="CB28" si="62">IFERROR(M28/M27-1, "n/a")</f>
        <v>1.9854803213774641E-3</v>
      </c>
      <c r="CC28" s="99">
        <f t="shared" ref="CC28" si="63">IFERROR(N28/N27-1, "n/a")</f>
        <v>-0.40316499085922941</v>
      </c>
      <c r="CD28" s="99">
        <f t="shared" ref="CD28" si="64">IFERROR(O28/O27-1, "n/a")</f>
        <v>6.7232250687387918E-5</v>
      </c>
    </row>
    <row r="29" spans="1:83" x14ac:dyDescent="0.2">
      <c r="A29" s="5" t="s">
        <v>151</v>
      </c>
      <c r="B29" s="55">
        <v>291.71875</v>
      </c>
      <c r="C29" s="55">
        <v>203.53125</v>
      </c>
      <c r="D29" s="55">
        <v>522.953125</v>
      </c>
      <c r="E29" s="55">
        <v>450.3125</v>
      </c>
      <c r="F29" s="55">
        <v>1468.515625</v>
      </c>
      <c r="G29" s="55">
        <v>330.265625</v>
      </c>
      <c r="I29" s="55">
        <v>4581.453125</v>
      </c>
      <c r="J29" s="55">
        <v>278.234375</v>
      </c>
      <c r="K29" s="55">
        <v>108.859375</v>
      </c>
      <c r="L29" s="55">
        <v>103.515625</v>
      </c>
      <c r="M29" s="55">
        <v>1010.125</v>
      </c>
      <c r="N29" s="55">
        <v>14.484375</v>
      </c>
      <c r="O29" s="55">
        <v>6096.671875</v>
      </c>
      <c r="Q29" s="55">
        <v>5886.25</v>
      </c>
      <c r="R29" s="55">
        <v>0.5</v>
      </c>
      <c r="S29" s="55">
        <v>22.484375</v>
      </c>
      <c r="T29" s="55">
        <v>5.84375</v>
      </c>
      <c r="U29" s="55">
        <v>2289.296875</v>
      </c>
      <c r="V29" s="55">
        <v>0.59375</v>
      </c>
      <c r="W29" s="65">
        <v>8204.96875</v>
      </c>
      <c r="Y29" s="55">
        <v>654.90625</v>
      </c>
      <c r="Z29" s="55">
        <v>1705.625</v>
      </c>
      <c r="AA29" s="55">
        <v>1728.40625</v>
      </c>
      <c r="AB29" s="55">
        <v>4088.9375</v>
      </c>
      <c r="AD29" s="55">
        <v>427.671875</v>
      </c>
      <c r="AE29" s="55">
        <v>2761.859375</v>
      </c>
      <c r="AF29" s="55">
        <v>1955.546875</v>
      </c>
      <c r="AG29" s="55">
        <v>5145.078125</v>
      </c>
      <c r="AI29" s="55">
        <v>385.9375</v>
      </c>
      <c r="AJ29" s="55">
        <v>1629.1875</v>
      </c>
      <c r="AK29" s="55">
        <v>4521.015625</v>
      </c>
      <c r="AL29" s="55">
        <v>6536.140625</v>
      </c>
      <c r="AN29" s="55">
        <v>124.15625</v>
      </c>
      <c r="AO29" s="55">
        <v>2589.09375</v>
      </c>
      <c r="AP29" s="55">
        <v>1549</v>
      </c>
      <c r="AQ29" s="55">
        <v>4262.25</v>
      </c>
      <c r="AS29" s="55">
        <v>1344.359375</v>
      </c>
      <c r="AT29" s="55">
        <v>3507.578125</v>
      </c>
      <c r="AU29" s="55">
        <v>6655.96875</v>
      </c>
      <c r="AV29" s="55">
        <v>11507.90625</v>
      </c>
      <c r="AX29" s="55">
        <v>1136.859375</v>
      </c>
      <c r="AY29" s="55">
        <v>285.1875</v>
      </c>
      <c r="AZ29" s="55">
        <v>46.46875</v>
      </c>
      <c r="BB29" s="99">
        <f t="shared" ref="BB29" si="65">IFERROR(B29/B25-1, "n/a")</f>
        <v>-3.6884188805777707E-2</v>
      </c>
      <c r="BC29" s="99">
        <f t="shared" ref="BC29" si="66">IFERROR(C29/C25-1, "n/a")</f>
        <v>7.6828518746152596E-4</v>
      </c>
      <c r="BD29" s="99">
        <f t="shared" ref="BD29" si="67">IFERROR(D29/D25-1, "n/a")</f>
        <v>0.18474336283185844</v>
      </c>
      <c r="BE29" s="99">
        <f t="shared" ref="BE29" si="68">IFERROR(E29/E25-1, "n/a")</f>
        <v>6.6064955241547763E-2</v>
      </c>
      <c r="BF29" s="99">
        <f t="shared" ref="BF29" si="69">IFERROR(F29/F25-1, "n/a")</f>
        <v>7.1848092604208214E-2</v>
      </c>
      <c r="BG29" s="99">
        <f t="shared" ref="BG29" si="70">IFERROR(G29/G25-1, "n/a")</f>
        <v>3.9899635934271371E-2</v>
      </c>
      <c r="BI29" s="99">
        <f t="shared" ref="BI29" si="71">IFERROR(I29/I25-1, "n/a")</f>
        <v>-0.12514209843206869</v>
      </c>
      <c r="BJ29" s="99">
        <f t="shared" ref="BJ29" si="72">IFERROR(J29/J25-1, "n/a")</f>
        <v>-6.4954841419869735E-2</v>
      </c>
      <c r="BK29" s="99">
        <f t="shared" ref="BK29" si="73">IFERROR(K29/K25-1, "n/a")</f>
        <v>6.1395490554539967E-2</v>
      </c>
      <c r="BL29" s="99">
        <f t="shared" ref="BL29" si="74">IFERROR(L29/L25-1, "n/a")</f>
        <v>-0.1756874455642653</v>
      </c>
      <c r="BM29" s="99">
        <f t="shared" ref="BM29" si="75">IFERROR(M29/M25-1, "n/a")</f>
        <v>-0.10343105982858569</v>
      </c>
      <c r="BN29" s="99">
        <f t="shared" ref="BN29" si="76">IFERROR(N29/N25-1, "n/a")</f>
        <v>0.20860495436766624</v>
      </c>
      <c r="BO29" s="99">
        <f t="shared" ref="BO29" si="77">IFERROR(O29/O25-1, "n/a")</f>
        <v>-0.11657040389609508</v>
      </c>
      <c r="BQ29" s="99">
        <f t="shared" ref="BQ29" si="78">IFERROR(B29/B28-1, "n/a")</f>
        <v>7.2926843284868648E-2</v>
      </c>
      <c r="BR29" s="99">
        <f t="shared" ref="BR29" si="79">IFERROR(C29/C28-1, "n/a")</f>
        <v>3.6524230126521839E-2</v>
      </c>
      <c r="BS29" s="99">
        <f t="shared" ref="BS29" si="80">IFERROR(D29/D28-1, "n/a")</f>
        <v>0.10509806511259323</v>
      </c>
      <c r="BT29" s="99">
        <f t="shared" ref="BT29" si="81">IFERROR(E29/E28-1, "n/a")</f>
        <v>0.12109542148053065</v>
      </c>
      <c r="BU29" s="99">
        <f t="shared" ref="BU29" si="82">IFERROR(F29/F28-1, "n/a")</f>
        <v>9.3344656297623452E-2</v>
      </c>
      <c r="BV29" s="99">
        <f t="shared" ref="BV29" si="83">IFERROR(G29/G28-1, "n/a")</f>
        <v>6.914516944865956E-2</v>
      </c>
      <c r="BX29" s="99">
        <f t="shared" ref="BX29" si="84">IFERROR(I29/I28-1, "n/a")</f>
        <v>3.083218781970376E-2</v>
      </c>
      <c r="BY29" s="99">
        <f t="shared" ref="BY29" si="85">IFERROR(J29/J28-1, "n/a")</f>
        <v>6.7373973505964191E-2</v>
      </c>
      <c r="BZ29" s="99">
        <f t="shared" ref="BZ29" si="86">IFERROR(K29/K28-1, "n/a")</f>
        <v>0.21038915913829048</v>
      </c>
      <c r="CA29" s="99">
        <f t="shared" ref="CA29" si="87">IFERROR(L29/L28-1, "n/a")</f>
        <v>-0.40056098443720589</v>
      </c>
      <c r="CB29" s="99">
        <f t="shared" ref="CB29" si="88">IFERROR(M29/M28-1, "n/a")</f>
        <v>-5.7842808633429055E-2</v>
      </c>
      <c r="CC29" s="99">
        <f t="shared" ref="CC29" si="89">IFERROR(N29/N28-1, "n/a")</f>
        <v>0.37537091988130555</v>
      </c>
      <c r="CD29" s="99">
        <f t="shared" ref="CD29" si="90">IFERROR(O29/O28-1, "n/a")</f>
        <v>7.6492995028729638E-3</v>
      </c>
    </row>
    <row r="30" spans="1:83" x14ac:dyDescent="0.2">
      <c r="B30" s="55"/>
      <c r="C30" s="55"/>
      <c r="D30" s="55"/>
      <c r="E30" s="55"/>
      <c r="F30" s="55"/>
      <c r="G30" s="55"/>
      <c r="I30" s="55"/>
      <c r="J30" s="55"/>
      <c r="K30" s="55"/>
      <c r="L30" s="55"/>
      <c r="M30" s="55"/>
      <c r="N30" s="55"/>
      <c r="O30" s="55"/>
      <c r="Q30" s="55"/>
      <c r="R30" s="55"/>
      <c r="S30" s="55"/>
      <c r="T30" s="55"/>
      <c r="U30" s="55"/>
      <c r="V30" s="55"/>
      <c r="W30" s="65"/>
      <c r="Y30" s="55"/>
      <c r="Z30" s="55"/>
      <c r="AA30" s="55"/>
      <c r="AB30" s="55"/>
      <c r="AD30" s="55"/>
      <c r="AE30" s="55"/>
      <c r="AF30" s="55"/>
      <c r="AG30" s="55"/>
      <c r="AI30" s="55"/>
      <c r="AJ30" s="55"/>
      <c r="AK30" s="55"/>
      <c r="AL30" s="55"/>
      <c r="AN30" s="55"/>
      <c r="AO30" s="55"/>
      <c r="AP30" s="55"/>
      <c r="AQ30" s="55"/>
      <c r="AS30" s="55"/>
      <c r="AT30" s="55"/>
      <c r="AU30" s="55"/>
      <c r="AV30" s="55"/>
      <c r="AX30" s="55"/>
      <c r="AY30" s="55"/>
      <c r="AZ30" s="55"/>
      <c r="BB30" s="99"/>
      <c r="BC30" s="99"/>
      <c r="BD30" s="99"/>
      <c r="BE30" s="99"/>
      <c r="BF30" s="99"/>
      <c r="BG30" s="99"/>
      <c r="BI30" s="99"/>
      <c r="BJ30" s="99"/>
      <c r="BK30" s="99"/>
      <c r="BL30" s="99"/>
      <c r="BM30" s="99"/>
      <c r="BN30" s="99"/>
      <c r="BO30" s="99"/>
      <c r="BQ30" s="99"/>
      <c r="BR30" s="99"/>
      <c r="BS30" s="99"/>
      <c r="BT30" s="99"/>
      <c r="BU30" s="99"/>
      <c r="BV30" s="99"/>
      <c r="BX30" s="99"/>
      <c r="BY30" s="99"/>
      <c r="BZ30" s="99"/>
      <c r="CA30" s="99"/>
      <c r="CB30" s="99"/>
      <c r="CC30" s="99"/>
      <c r="CD30" s="99"/>
    </row>
  </sheetData>
  <mergeCells count="13">
    <mergeCell ref="BQ7:BV7"/>
    <mergeCell ref="BX7:CD7"/>
    <mergeCell ref="Y7:AB7"/>
    <mergeCell ref="AD7:AG7"/>
    <mergeCell ref="AI7:AL7"/>
    <mergeCell ref="AN7:AQ7"/>
    <mergeCell ref="AS7:AV7"/>
    <mergeCell ref="AX7:AZ7"/>
    <mergeCell ref="B7:G7"/>
    <mergeCell ref="I7:O7"/>
    <mergeCell ref="Q7:W7"/>
    <mergeCell ref="BB7:BG7"/>
    <mergeCell ref="BI7:BO7"/>
  </mergeCells>
  <phoneticPr fontId="42" type="noConversion"/>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D52"/>
  <sheetViews>
    <sheetView zoomScaleNormal="100" zoomScaleSheetLayoutView="100" workbookViewId="0">
      <pane ySplit="19" topLeftCell="A38" activePane="bottomLeft" state="frozen"/>
      <selection pane="bottomLeft"/>
    </sheetView>
  </sheetViews>
  <sheetFormatPr defaultColWidth="9.140625" defaultRowHeight="12" x14ac:dyDescent="0.2"/>
  <cols>
    <col min="1" max="1" width="9.140625" style="33"/>
    <col min="2" max="2" width="9.28515625" style="41" customWidth="1"/>
    <col min="3" max="3" width="8.85546875" style="41" customWidth="1"/>
    <col min="4" max="4" width="2.7109375" style="41" customWidth="1"/>
    <col min="5" max="5" width="8.7109375" style="41" customWidth="1"/>
    <col min="6" max="6" width="8" style="41" customWidth="1"/>
    <col min="7" max="7" width="2.7109375" style="41" customWidth="1"/>
    <col min="8" max="8" width="7.7109375" style="41" customWidth="1"/>
    <col min="9" max="9" width="10" style="41" customWidth="1"/>
    <col min="10" max="10" width="8.140625" style="41" customWidth="1"/>
    <col min="11" max="11" width="2.7109375" style="33" customWidth="1"/>
    <col min="12" max="12" width="7.7109375" style="125" customWidth="1"/>
    <col min="13" max="13" width="7.140625" style="125" customWidth="1"/>
    <col min="14" max="14" width="1.7109375" style="91" customWidth="1"/>
    <col min="15" max="16" width="7.28515625" style="91" customWidth="1"/>
    <col min="17" max="17" width="1.5703125" style="91" customWidth="1"/>
    <col min="18" max="18" width="7" style="91" bestFit="1" customWidth="1"/>
    <col min="19" max="19" width="10.7109375" style="91" bestFit="1" customWidth="1"/>
    <col min="20" max="20" width="5" style="91" bestFit="1" customWidth="1"/>
    <col min="21" max="21" width="2.7109375" style="91" customWidth="1"/>
    <col min="22" max="22" width="7.42578125" style="91" customWidth="1"/>
    <col min="23" max="23" width="6.28515625" style="91" customWidth="1"/>
    <col min="24" max="24" width="2.7109375" style="91" customWidth="1"/>
    <col min="25" max="25" width="7.28515625" style="91" customWidth="1"/>
    <col min="26" max="26" width="8" style="91" customWidth="1"/>
    <col min="27" max="27" width="2.7109375" style="91" customWidth="1"/>
    <col min="28" max="28" width="7.5703125" style="91" customWidth="1"/>
    <col min="29" max="29" width="10.140625" style="91" customWidth="1"/>
    <col min="30" max="30" width="7.140625" style="91" customWidth="1"/>
    <col min="31" max="16384" width="9.140625" style="33"/>
  </cols>
  <sheetData>
    <row r="1" spans="1:30" s="37" customFormat="1" x14ac:dyDescent="0.2">
      <c r="A1" s="51" t="s">
        <v>67</v>
      </c>
      <c r="B1" s="51" t="s">
        <v>79</v>
      </c>
      <c r="D1" s="47"/>
      <c r="L1" s="123"/>
      <c r="M1" s="123"/>
      <c r="N1" s="123"/>
      <c r="O1" s="123"/>
      <c r="P1" s="123"/>
      <c r="Q1" s="123"/>
      <c r="R1" s="123"/>
      <c r="S1" s="123"/>
      <c r="T1" s="123"/>
      <c r="U1" s="123"/>
      <c r="V1" s="123"/>
      <c r="W1" s="123"/>
      <c r="X1" s="123"/>
      <c r="Y1" s="123"/>
      <c r="Z1" s="123"/>
      <c r="AA1" s="123"/>
      <c r="AB1" s="123"/>
      <c r="AC1" s="123"/>
      <c r="AD1" s="123"/>
    </row>
    <row r="2" spans="1:30" s="37" customFormat="1" x14ac:dyDescent="0.2">
      <c r="A2" s="51" t="s">
        <v>68</v>
      </c>
      <c r="B2" s="51" t="s">
        <v>107</v>
      </c>
      <c r="D2" s="47"/>
      <c r="L2" s="123"/>
      <c r="M2" s="123"/>
      <c r="N2" s="123"/>
      <c r="O2" s="123"/>
      <c r="P2" s="123"/>
      <c r="Q2" s="123"/>
      <c r="R2" s="123"/>
      <c r="S2" s="123"/>
      <c r="T2" s="123"/>
      <c r="U2" s="123"/>
      <c r="V2" s="123"/>
      <c r="W2" s="123"/>
      <c r="X2" s="123"/>
      <c r="Y2" s="123"/>
      <c r="Z2" s="123"/>
      <c r="AA2" s="123"/>
      <c r="AB2" s="123"/>
      <c r="AC2" s="123"/>
      <c r="AD2" s="123"/>
    </row>
    <row r="3" spans="1:30" s="37" customFormat="1" x14ac:dyDescent="0.2">
      <c r="A3" s="51" t="s">
        <v>70</v>
      </c>
      <c r="B3" s="51" t="s">
        <v>93</v>
      </c>
      <c r="D3" s="47"/>
      <c r="L3" s="123"/>
      <c r="M3" s="123"/>
      <c r="N3" s="123"/>
      <c r="O3" s="123"/>
      <c r="P3" s="123"/>
      <c r="Q3" s="123"/>
      <c r="R3" s="123"/>
      <c r="S3" s="123"/>
      <c r="T3" s="123"/>
      <c r="U3" s="123"/>
      <c r="V3" s="123"/>
      <c r="W3" s="123"/>
      <c r="X3" s="123"/>
      <c r="Y3" s="123"/>
      <c r="Z3" s="123"/>
      <c r="AA3" s="123"/>
      <c r="AB3" s="123"/>
      <c r="AC3" s="123"/>
      <c r="AD3" s="123"/>
    </row>
    <row r="4" spans="1:30" x14ac:dyDescent="0.2">
      <c r="A4" s="31" t="s">
        <v>91</v>
      </c>
      <c r="B4" s="31" t="s">
        <v>139</v>
      </c>
      <c r="C4" s="33"/>
      <c r="D4" s="40"/>
      <c r="E4" s="33"/>
      <c r="F4" s="33"/>
      <c r="G4" s="33"/>
      <c r="H4" s="33"/>
      <c r="I4" s="33"/>
      <c r="J4" s="33"/>
      <c r="L4" s="91"/>
      <c r="M4" s="91"/>
    </row>
    <row r="5" spans="1:30" s="43" customFormat="1" ht="11.25" x14ac:dyDescent="0.2">
      <c r="A5" s="32" t="s">
        <v>92</v>
      </c>
      <c r="B5" s="84" t="s">
        <v>147</v>
      </c>
      <c r="D5" s="44"/>
      <c r="L5" s="90"/>
      <c r="M5" s="90"/>
      <c r="N5" s="90"/>
      <c r="O5" s="90"/>
      <c r="P5" s="90"/>
      <c r="Q5" s="90"/>
      <c r="R5" s="90"/>
      <c r="S5" s="90"/>
      <c r="T5" s="90"/>
      <c r="U5" s="90"/>
      <c r="V5" s="90"/>
      <c r="W5" s="90"/>
      <c r="X5" s="90"/>
      <c r="Y5" s="90"/>
      <c r="Z5" s="90"/>
      <c r="AA5" s="90"/>
      <c r="AB5" s="90"/>
      <c r="AC5" s="90"/>
      <c r="AD5" s="90"/>
    </row>
    <row r="6" spans="1:30" s="43" customFormat="1" ht="11.25" x14ac:dyDescent="0.2">
      <c r="B6" s="32" t="s">
        <v>44</v>
      </c>
      <c r="D6" s="44"/>
      <c r="L6" s="90"/>
      <c r="M6" s="90"/>
      <c r="N6" s="90"/>
      <c r="O6" s="90"/>
      <c r="P6" s="90"/>
      <c r="Q6" s="90"/>
      <c r="R6" s="90"/>
      <c r="S6" s="90"/>
      <c r="T6" s="90"/>
      <c r="U6" s="90"/>
      <c r="V6" s="90"/>
      <c r="W6" s="90"/>
      <c r="X6" s="90"/>
      <c r="Y6" s="90"/>
      <c r="Z6" s="90"/>
      <c r="AA6" s="90"/>
      <c r="AB6" s="90"/>
      <c r="AC6" s="90"/>
      <c r="AD6" s="90"/>
    </row>
    <row r="7" spans="1:30" s="43" customFormat="1" ht="11.25" x14ac:dyDescent="0.2">
      <c r="A7" s="32"/>
      <c r="B7" s="32" t="s">
        <v>34</v>
      </c>
      <c r="D7" s="44"/>
      <c r="L7" s="90"/>
      <c r="M7" s="90"/>
      <c r="N7" s="90"/>
      <c r="O7" s="90"/>
      <c r="P7" s="90"/>
      <c r="Q7" s="90"/>
      <c r="R7" s="90"/>
      <c r="S7" s="90"/>
      <c r="T7" s="90"/>
      <c r="U7" s="90"/>
      <c r="V7" s="90"/>
      <c r="W7" s="90"/>
      <c r="X7" s="90"/>
      <c r="Y7" s="90"/>
      <c r="Z7" s="90"/>
      <c r="AA7" s="90"/>
      <c r="AB7" s="90"/>
      <c r="AC7" s="90"/>
      <c r="AD7" s="90"/>
    </row>
    <row r="8" spans="1:30" s="43" customFormat="1" ht="11.25" x14ac:dyDescent="0.2">
      <c r="A8" s="32"/>
      <c r="B8" s="32" t="s">
        <v>33</v>
      </c>
      <c r="D8" s="44"/>
      <c r="L8" s="90"/>
      <c r="M8" s="90"/>
      <c r="N8" s="90"/>
      <c r="O8" s="90"/>
      <c r="P8" s="90"/>
      <c r="Q8" s="90"/>
      <c r="R8" s="90"/>
      <c r="S8" s="90"/>
      <c r="T8" s="90"/>
      <c r="U8" s="90"/>
      <c r="V8" s="90"/>
      <c r="W8" s="90"/>
      <c r="X8" s="90"/>
      <c r="Y8" s="90"/>
      <c r="Z8" s="90"/>
      <c r="AA8" s="90"/>
      <c r="AB8" s="90"/>
      <c r="AC8" s="90"/>
      <c r="AD8" s="90"/>
    </row>
    <row r="9" spans="1:30" s="43" customFormat="1" ht="11.25" x14ac:dyDescent="0.2">
      <c r="A9" s="32"/>
      <c r="B9" s="32" t="s">
        <v>50</v>
      </c>
      <c r="D9" s="44"/>
      <c r="L9" s="90"/>
      <c r="M9" s="90"/>
      <c r="N9" s="90"/>
      <c r="O9" s="90"/>
      <c r="P9" s="90"/>
      <c r="Q9" s="90"/>
      <c r="R9" s="90"/>
      <c r="S9" s="90"/>
      <c r="T9" s="90"/>
      <c r="U9" s="90"/>
      <c r="V9" s="90"/>
      <c r="W9" s="90"/>
      <c r="X9" s="90"/>
      <c r="Y9" s="90"/>
      <c r="Z9" s="90"/>
      <c r="AA9" s="90"/>
      <c r="AB9" s="90"/>
      <c r="AC9" s="90"/>
      <c r="AD9" s="90"/>
    </row>
    <row r="10" spans="1:30" s="43" customFormat="1" ht="11.25" x14ac:dyDescent="0.2">
      <c r="A10" s="32"/>
      <c r="B10" s="32" t="s">
        <v>48</v>
      </c>
      <c r="D10" s="44"/>
      <c r="L10" s="90"/>
      <c r="M10" s="90"/>
      <c r="N10" s="90"/>
      <c r="O10" s="90"/>
      <c r="P10" s="90"/>
      <c r="Q10" s="90"/>
      <c r="R10" s="90"/>
      <c r="S10" s="90"/>
      <c r="T10" s="90"/>
      <c r="U10" s="90"/>
      <c r="V10" s="90"/>
      <c r="W10" s="90"/>
      <c r="X10" s="90"/>
      <c r="Y10" s="90"/>
      <c r="Z10" s="90"/>
      <c r="AA10" s="90"/>
      <c r="AB10" s="90"/>
      <c r="AC10" s="90"/>
      <c r="AD10" s="90"/>
    </row>
    <row r="11" spans="1:30" s="43" customFormat="1" ht="11.25" x14ac:dyDescent="0.2">
      <c r="A11" s="32"/>
      <c r="B11" s="32" t="s">
        <v>117</v>
      </c>
      <c r="D11" s="44"/>
      <c r="L11" s="90"/>
      <c r="M11" s="90"/>
      <c r="N11" s="90"/>
      <c r="O11" s="90"/>
      <c r="P11" s="90"/>
      <c r="Q11" s="90"/>
      <c r="R11" s="90"/>
      <c r="S11" s="90"/>
      <c r="T11" s="90"/>
      <c r="U11" s="90"/>
      <c r="V11" s="90"/>
      <c r="W11" s="90"/>
      <c r="X11" s="90"/>
      <c r="Y11" s="90"/>
      <c r="Z11" s="90"/>
      <c r="AA11" s="90"/>
      <c r="AB11" s="90"/>
      <c r="AC11" s="90"/>
      <c r="AD11" s="90"/>
    </row>
    <row r="12" spans="1:30" s="43" customFormat="1" ht="11.25" x14ac:dyDescent="0.2">
      <c r="A12" s="32"/>
      <c r="B12" s="32" t="s">
        <v>38</v>
      </c>
      <c r="D12" s="44"/>
      <c r="L12" s="90"/>
      <c r="M12" s="90"/>
      <c r="N12" s="90"/>
      <c r="O12" s="90"/>
      <c r="P12" s="90"/>
      <c r="Q12" s="90"/>
      <c r="R12" s="90"/>
      <c r="S12" s="90"/>
      <c r="T12" s="90"/>
      <c r="U12" s="90"/>
      <c r="V12" s="90"/>
      <c r="W12" s="90"/>
      <c r="X12" s="90"/>
      <c r="Y12" s="90"/>
      <c r="Z12" s="90"/>
      <c r="AA12" s="90"/>
      <c r="AB12" s="90"/>
      <c r="AC12" s="90"/>
      <c r="AD12" s="90"/>
    </row>
    <row r="13" spans="1:30" s="43" customFormat="1" ht="11.25" x14ac:dyDescent="0.2">
      <c r="A13" s="32"/>
      <c r="B13" s="32" t="s">
        <v>47</v>
      </c>
      <c r="D13" s="44"/>
      <c r="L13" s="90"/>
      <c r="M13" s="90"/>
      <c r="N13" s="90"/>
      <c r="O13" s="90"/>
      <c r="P13" s="90"/>
      <c r="Q13" s="90"/>
      <c r="R13" s="90"/>
      <c r="S13" s="90"/>
      <c r="T13" s="90"/>
      <c r="U13" s="90"/>
      <c r="V13" s="90"/>
      <c r="W13" s="90"/>
      <c r="X13" s="90"/>
      <c r="Y13" s="90"/>
      <c r="Z13" s="90"/>
      <c r="AA13" s="90"/>
      <c r="AB13" s="90"/>
      <c r="AC13" s="90"/>
      <c r="AD13" s="90"/>
    </row>
    <row r="14" spans="1:30" s="43" customFormat="1" ht="11.25" x14ac:dyDescent="0.2">
      <c r="A14" s="32"/>
      <c r="B14" s="32" t="s">
        <v>56</v>
      </c>
      <c r="D14" s="44"/>
      <c r="L14" s="90"/>
      <c r="M14" s="90"/>
      <c r="N14" s="90"/>
      <c r="O14" s="90"/>
      <c r="P14" s="90"/>
      <c r="Q14" s="90"/>
      <c r="R14" s="90"/>
      <c r="S14" s="90"/>
      <c r="T14" s="90"/>
      <c r="U14" s="90"/>
      <c r="V14" s="90"/>
      <c r="W14" s="90"/>
      <c r="X14" s="90"/>
      <c r="Y14" s="90"/>
      <c r="Z14" s="90"/>
      <c r="AA14" s="90"/>
      <c r="AB14" s="90"/>
      <c r="AC14" s="90"/>
      <c r="AD14" s="90"/>
    </row>
    <row r="15" spans="1:30" s="43" customFormat="1" ht="11.25" x14ac:dyDescent="0.2">
      <c r="A15" s="32"/>
      <c r="B15" s="32" t="s">
        <v>26</v>
      </c>
      <c r="D15" s="44"/>
      <c r="L15" s="90"/>
      <c r="M15" s="90"/>
      <c r="N15" s="90"/>
      <c r="O15" s="90"/>
      <c r="P15" s="90"/>
      <c r="Q15" s="90"/>
      <c r="R15" s="90"/>
      <c r="S15" s="90"/>
      <c r="T15" s="90"/>
      <c r="U15" s="90"/>
      <c r="V15" s="90"/>
      <c r="W15" s="90"/>
      <c r="X15" s="90"/>
      <c r="Y15" s="90"/>
      <c r="Z15" s="90"/>
      <c r="AA15" s="90"/>
      <c r="AB15" s="90"/>
      <c r="AC15" s="90"/>
      <c r="AD15" s="90"/>
    </row>
    <row r="17" spans="1:30" x14ac:dyDescent="0.2">
      <c r="L17" s="143" t="s">
        <v>105</v>
      </c>
      <c r="M17" s="143"/>
      <c r="N17" s="143"/>
      <c r="O17" s="143"/>
      <c r="P17" s="143"/>
      <c r="Q17" s="143"/>
      <c r="R17" s="143"/>
      <c r="S17" s="143"/>
      <c r="T17" s="143"/>
      <c r="V17" s="143" t="s">
        <v>114</v>
      </c>
      <c r="W17" s="143"/>
      <c r="X17" s="143"/>
      <c r="Y17" s="143"/>
      <c r="Z17" s="143"/>
      <c r="AA17" s="143"/>
      <c r="AB17" s="143"/>
      <c r="AC17" s="143"/>
      <c r="AD17" s="143"/>
    </row>
    <row r="18" spans="1:30" ht="27.75" customHeight="1" x14ac:dyDescent="0.2">
      <c r="B18" s="136" t="s">
        <v>43</v>
      </c>
      <c r="C18" s="136"/>
      <c r="D18" s="48"/>
      <c r="E18" s="137" t="s">
        <v>10</v>
      </c>
      <c r="F18" s="137"/>
      <c r="G18" s="48"/>
      <c r="H18" s="137" t="s">
        <v>0</v>
      </c>
      <c r="I18" s="137"/>
      <c r="J18" s="137"/>
      <c r="L18" s="134" t="s">
        <v>43</v>
      </c>
      <c r="M18" s="134"/>
      <c r="N18" s="96"/>
      <c r="O18" s="135" t="s">
        <v>10</v>
      </c>
      <c r="P18" s="135"/>
      <c r="Q18" s="96"/>
      <c r="R18" s="135" t="s">
        <v>0</v>
      </c>
      <c r="S18" s="135"/>
      <c r="T18" s="135"/>
      <c r="V18" s="134" t="s">
        <v>43</v>
      </c>
      <c r="W18" s="134"/>
      <c r="X18" s="96"/>
      <c r="Y18" s="135" t="s">
        <v>10</v>
      </c>
      <c r="Z18" s="135"/>
      <c r="AA18" s="96"/>
      <c r="AB18" s="135" t="s">
        <v>0</v>
      </c>
      <c r="AC18" s="135"/>
      <c r="AD18" s="135"/>
    </row>
    <row r="19" spans="1:30" x14ac:dyDescent="0.2">
      <c r="A19" s="51" t="s">
        <v>57</v>
      </c>
      <c r="B19" s="59" t="s">
        <v>3</v>
      </c>
      <c r="C19" s="59" t="s">
        <v>2</v>
      </c>
      <c r="D19" s="59"/>
      <c r="E19" s="59" t="s">
        <v>12</v>
      </c>
      <c r="F19" s="59" t="s">
        <v>1</v>
      </c>
      <c r="G19" s="59"/>
      <c r="H19" s="59" t="s">
        <v>9</v>
      </c>
      <c r="I19" s="59" t="s">
        <v>10</v>
      </c>
      <c r="J19" s="59" t="s">
        <v>0</v>
      </c>
      <c r="L19" s="95" t="s">
        <v>3</v>
      </c>
      <c r="M19" s="95" t="s">
        <v>2</v>
      </c>
      <c r="N19" s="95"/>
      <c r="O19" s="95" t="s">
        <v>12</v>
      </c>
      <c r="P19" s="95" t="s">
        <v>1</v>
      </c>
      <c r="Q19" s="95"/>
      <c r="R19" s="95" t="s">
        <v>9</v>
      </c>
      <c r="S19" s="95" t="s">
        <v>10</v>
      </c>
      <c r="T19" s="95" t="s">
        <v>0</v>
      </c>
      <c r="V19" s="95" t="s">
        <v>3</v>
      </c>
      <c r="W19" s="95" t="s">
        <v>2</v>
      </c>
      <c r="X19" s="95"/>
      <c r="Y19" s="95" t="s">
        <v>12</v>
      </c>
      <c r="Z19" s="95" t="s">
        <v>1</v>
      </c>
      <c r="AA19" s="95"/>
      <c r="AB19" s="95" t="s">
        <v>9</v>
      </c>
      <c r="AC19" s="95" t="s">
        <v>10</v>
      </c>
      <c r="AD19" s="95" t="s">
        <v>0</v>
      </c>
    </row>
    <row r="20" spans="1:30" x14ac:dyDescent="0.2">
      <c r="A20" s="31">
        <v>2002</v>
      </c>
      <c r="B20" s="55">
        <v>3158.2370000000001</v>
      </c>
      <c r="C20" s="55">
        <v>922.70270000000005</v>
      </c>
      <c r="D20" s="55"/>
      <c r="E20" s="55">
        <v>296.9171</v>
      </c>
      <c r="F20" s="55">
        <v>911.53800000000001</v>
      </c>
      <c r="G20" s="55"/>
      <c r="H20" s="55">
        <f>SUM(B20:C20)</f>
        <v>4080.9396999999999</v>
      </c>
      <c r="I20" s="55">
        <f>SUM(E20:F20)</f>
        <v>1208.4551000000001</v>
      </c>
      <c r="J20" s="55">
        <f>SUM(H20:I20)</f>
        <v>5289.3948</v>
      </c>
      <c r="K20" s="35"/>
      <c r="L20" s="102" t="s">
        <v>106</v>
      </c>
      <c r="M20" s="102" t="s">
        <v>106</v>
      </c>
      <c r="N20" s="102"/>
      <c r="O20" s="102" t="s">
        <v>106</v>
      </c>
      <c r="P20" s="102" t="s">
        <v>106</v>
      </c>
      <c r="Q20" s="102"/>
      <c r="R20" s="102" t="s">
        <v>106</v>
      </c>
      <c r="S20" s="102" t="s">
        <v>106</v>
      </c>
      <c r="T20" s="102" t="s">
        <v>106</v>
      </c>
      <c r="V20" s="102" t="s">
        <v>106</v>
      </c>
      <c r="W20" s="102" t="s">
        <v>106</v>
      </c>
      <c r="X20" s="102"/>
      <c r="Y20" s="102" t="s">
        <v>106</v>
      </c>
      <c r="Z20" s="102" t="s">
        <v>106</v>
      </c>
      <c r="AA20" s="102"/>
      <c r="AB20" s="102" t="s">
        <v>106</v>
      </c>
      <c r="AC20" s="102" t="s">
        <v>106</v>
      </c>
      <c r="AD20" s="102" t="s">
        <v>106</v>
      </c>
    </row>
    <row r="21" spans="1:30" x14ac:dyDescent="0.2">
      <c r="A21" s="31">
        <v>2003</v>
      </c>
      <c r="B21" s="55">
        <v>3342.248</v>
      </c>
      <c r="C21" s="55">
        <v>1006.5443</v>
      </c>
      <c r="D21" s="55"/>
      <c r="E21" s="55">
        <v>351.38810000000001</v>
      </c>
      <c r="F21" s="55">
        <v>1014.3128</v>
      </c>
      <c r="G21" s="55"/>
      <c r="H21" s="55">
        <f t="shared" ref="H21:H37" si="0">SUM(B21:C21)</f>
        <v>4348.7923000000001</v>
      </c>
      <c r="I21" s="55">
        <f t="shared" ref="I21:I37" si="1">SUM(E21:F21)</f>
        <v>1365.7009</v>
      </c>
      <c r="J21" s="55">
        <f t="shared" ref="J21:J37" si="2">SUM(H21:I21)</f>
        <v>5714.4931999999999</v>
      </c>
      <c r="K21" s="35"/>
      <c r="L21" s="99">
        <f>IFERROR(B21/B20-1, "n/a")</f>
        <v>5.826383517133138E-2</v>
      </c>
      <c r="M21" s="99">
        <f>IFERROR(C21/C20-1, "n/a")</f>
        <v>9.0865237524502707E-2</v>
      </c>
      <c r="N21" s="99"/>
      <c r="O21" s="99">
        <f t="shared" ref="O21:T36" si="3">IFERROR(E21/E20-1, "n/a")</f>
        <v>0.18345524727272355</v>
      </c>
      <c r="P21" s="99">
        <f t="shared" si="3"/>
        <v>0.11274878282638801</v>
      </c>
      <c r="Q21" s="99"/>
      <c r="R21" s="99">
        <f t="shared" si="3"/>
        <v>6.563503008878091E-2</v>
      </c>
      <c r="S21" s="99">
        <f t="shared" si="3"/>
        <v>0.13012134253064089</v>
      </c>
      <c r="T21" s="99">
        <f t="shared" si="3"/>
        <v>8.0368060255211038E-2</v>
      </c>
      <c r="V21" s="102" t="s">
        <v>106</v>
      </c>
      <c r="W21" s="102" t="s">
        <v>106</v>
      </c>
      <c r="X21" s="102"/>
      <c r="Y21" s="102" t="s">
        <v>106</v>
      </c>
      <c r="Z21" s="102" t="s">
        <v>106</v>
      </c>
      <c r="AA21" s="102"/>
      <c r="AB21" s="102" t="s">
        <v>106</v>
      </c>
      <c r="AC21" s="102" t="s">
        <v>106</v>
      </c>
      <c r="AD21" s="102" t="s">
        <v>106</v>
      </c>
    </row>
    <row r="22" spans="1:30" x14ac:dyDescent="0.2">
      <c r="A22" s="31">
        <v>2004</v>
      </c>
      <c r="B22" s="55">
        <v>3383.0790000000002</v>
      </c>
      <c r="C22" s="55">
        <v>1022.1201</v>
      </c>
      <c r="D22" s="55"/>
      <c r="E22" s="55">
        <v>416.07600000000002</v>
      </c>
      <c r="F22" s="55">
        <v>1480.4148</v>
      </c>
      <c r="G22" s="55"/>
      <c r="H22" s="55">
        <f t="shared" si="0"/>
        <v>4405.1990999999998</v>
      </c>
      <c r="I22" s="55">
        <f t="shared" si="1"/>
        <v>1896.4908</v>
      </c>
      <c r="J22" s="55">
        <f t="shared" si="2"/>
        <v>6301.6898999999994</v>
      </c>
      <c r="K22" s="35"/>
      <c r="L22" s="99">
        <f t="shared" ref="L22:M37" si="4">IFERROR(B22/B21-1, "n/a")</f>
        <v>1.2216627850476725E-2</v>
      </c>
      <c r="M22" s="99">
        <f t="shared" si="4"/>
        <v>1.5474530033104283E-2</v>
      </c>
      <c r="N22" s="99"/>
      <c r="O22" s="99">
        <f t="shared" si="3"/>
        <v>0.18409246072931906</v>
      </c>
      <c r="P22" s="99">
        <f t="shared" si="3"/>
        <v>0.45952491184179078</v>
      </c>
      <c r="Q22" s="99"/>
      <c r="R22" s="99">
        <f t="shared" si="3"/>
        <v>1.2970681538412299E-2</v>
      </c>
      <c r="S22" s="99">
        <f t="shared" si="3"/>
        <v>0.38865750179999137</v>
      </c>
      <c r="T22" s="99">
        <f t="shared" si="3"/>
        <v>0.10275569144084362</v>
      </c>
      <c r="V22" s="102" t="s">
        <v>106</v>
      </c>
      <c r="W22" s="102" t="s">
        <v>106</v>
      </c>
      <c r="X22" s="102"/>
      <c r="Y22" s="102" t="s">
        <v>106</v>
      </c>
      <c r="Z22" s="102" t="s">
        <v>106</v>
      </c>
      <c r="AA22" s="102"/>
      <c r="AB22" s="102" t="s">
        <v>106</v>
      </c>
      <c r="AC22" s="102" t="s">
        <v>106</v>
      </c>
      <c r="AD22" s="102" t="s">
        <v>106</v>
      </c>
    </row>
    <row r="23" spans="1:30" x14ac:dyDescent="0.2">
      <c r="A23" s="31">
        <v>2005</v>
      </c>
      <c r="B23" s="55">
        <v>3547.6390000000001</v>
      </c>
      <c r="C23" s="55">
        <v>1114.3036</v>
      </c>
      <c r="D23" s="55"/>
      <c r="E23" s="55">
        <v>540.74710000000005</v>
      </c>
      <c r="F23" s="55">
        <v>2015.3874000000001</v>
      </c>
      <c r="G23" s="55"/>
      <c r="H23" s="55">
        <f t="shared" si="0"/>
        <v>4661.9426000000003</v>
      </c>
      <c r="I23" s="55">
        <f t="shared" si="1"/>
        <v>2556.1345000000001</v>
      </c>
      <c r="J23" s="55">
        <f t="shared" si="2"/>
        <v>7218.0771000000004</v>
      </c>
      <c r="K23" s="35"/>
      <c r="L23" s="99">
        <f t="shared" si="4"/>
        <v>4.8642080187899728E-2</v>
      </c>
      <c r="M23" s="99">
        <f t="shared" si="4"/>
        <v>9.0188520898865088E-2</v>
      </c>
      <c r="N23" s="99"/>
      <c r="O23" s="99">
        <f t="shared" si="3"/>
        <v>0.29963540314750192</v>
      </c>
      <c r="P23" s="99">
        <f t="shared" si="3"/>
        <v>0.36136669263236221</v>
      </c>
      <c r="Q23" s="99"/>
      <c r="R23" s="99">
        <f t="shared" si="3"/>
        <v>5.8281928732801358E-2</v>
      </c>
      <c r="S23" s="99">
        <f t="shared" si="3"/>
        <v>0.347823306076676</v>
      </c>
      <c r="T23" s="99">
        <f t="shared" si="3"/>
        <v>0.14541927872395011</v>
      </c>
      <c r="V23" s="102" t="s">
        <v>106</v>
      </c>
      <c r="W23" s="102" t="s">
        <v>106</v>
      </c>
      <c r="X23" s="102"/>
      <c r="Y23" s="102" t="s">
        <v>106</v>
      </c>
      <c r="Z23" s="102" t="s">
        <v>106</v>
      </c>
      <c r="AA23" s="102"/>
      <c r="AB23" s="102" t="s">
        <v>106</v>
      </c>
      <c r="AC23" s="102" t="s">
        <v>106</v>
      </c>
      <c r="AD23" s="102" t="s">
        <v>106</v>
      </c>
    </row>
    <row r="24" spans="1:30" x14ac:dyDescent="0.2">
      <c r="A24" s="31">
        <v>2006</v>
      </c>
      <c r="B24" s="55">
        <v>3837.9360000000001</v>
      </c>
      <c r="C24" s="55">
        <v>1253.2954999999999</v>
      </c>
      <c r="D24" s="55"/>
      <c r="E24" s="55">
        <v>698.40470000000005</v>
      </c>
      <c r="F24" s="55">
        <v>2600.2946000000002</v>
      </c>
      <c r="G24" s="55"/>
      <c r="H24" s="55">
        <f t="shared" si="0"/>
        <v>5091.2314999999999</v>
      </c>
      <c r="I24" s="55">
        <f t="shared" si="1"/>
        <v>3298.6993000000002</v>
      </c>
      <c r="J24" s="55">
        <f t="shared" si="2"/>
        <v>8389.9308000000001</v>
      </c>
      <c r="K24" s="35"/>
      <c r="L24" s="99">
        <f t="shared" si="4"/>
        <v>8.1828224348644341E-2</v>
      </c>
      <c r="M24" s="99">
        <f t="shared" si="4"/>
        <v>0.12473431836709503</v>
      </c>
      <c r="N24" s="99"/>
      <c r="O24" s="99">
        <f t="shared" si="3"/>
        <v>0.29155514657406401</v>
      </c>
      <c r="P24" s="99">
        <f t="shared" si="3"/>
        <v>0.29022072877899308</v>
      </c>
      <c r="Q24" s="99"/>
      <c r="R24" s="99">
        <f t="shared" si="3"/>
        <v>9.2083694895771506E-2</v>
      </c>
      <c r="S24" s="99">
        <f t="shared" si="3"/>
        <v>0.29050302321728383</v>
      </c>
      <c r="T24" s="99">
        <f t="shared" si="3"/>
        <v>0.16234984522401397</v>
      </c>
      <c r="V24" s="102" t="s">
        <v>106</v>
      </c>
      <c r="W24" s="102" t="s">
        <v>106</v>
      </c>
      <c r="X24" s="102"/>
      <c r="Y24" s="102" t="s">
        <v>106</v>
      </c>
      <c r="Z24" s="102" t="s">
        <v>106</v>
      </c>
      <c r="AA24" s="102"/>
      <c r="AB24" s="102" t="s">
        <v>106</v>
      </c>
      <c r="AC24" s="102" t="s">
        <v>106</v>
      </c>
      <c r="AD24" s="102" t="s">
        <v>106</v>
      </c>
    </row>
    <row r="25" spans="1:30" x14ac:dyDescent="0.2">
      <c r="A25" s="31">
        <v>2007</v>
      </c>
      <c r="B25" s="55">
        <v>4459.875</v>
      </c>
      <c r="C25" s="55">
        <v>1341.1306</v>
      </c>
      <c r="D25" s="55"/>
      <c r="E25" s="55">
        <v>870.78179999999998</v>
      </c>
      <c r="F25" s="55">
        <v>2714.1869000000002</v>
      </c>
      <c r="G25" s="55"/>
      <c r="H25" s="55">
        <f t="shared" si="0"/>
        <v>5801.0056000000004</v>
      </c>
      <c r="I25" s="55">
        <f t="shared" si="1"/>
        <v>3584.9687000000004</v>
      </c>
      <c r="J25" s="55">
        <f t="shared" si="2"/>
        <v>9385.9743000000017</v>
      </c>
      <c r="K25" s="35"/>
      <c r="L25" s="99">
        <f t="shared" si="4"/>
        <v>0.16205038333104049</v>
      </c>
      <c r="M25" s="99">
        <f t="shared" si="4"/>
        <v>7.0083312355306404E-2</v>
      </c>
      <c r="N25" s="99"/>
      <c r="O25" s="99">
        <f t="shared" si="3"/>
        <v>0.24681549250742441</v>
      </c>
      <c r="P25" s="99">
        <f t="shared" si="3"/>
        <v>4.3799767918604182E-2</v>
      </c>
      <c r="Q25" s="99"/>
      <c r="R25" s="99">
        <f t="shared" si="3"/>
        <v>0.13941108354628939</v>
      </c>
      <c r="S25" s="99">
        <f t="shared" si="3"/>
        <v>8.6782508487512011E-2</v>
      </c>
      <c r="T25" s="99">
        <f t="shared" si="3"/>
        <v>0.11871891720489547</v>
      </c>
      <c r="V25" s="102" t="s">
        <v>106</v>
      </c>
      <c r="W25" s="102" t="s">
        <v>106</v>
      </c>
      <c r="X25" s="102"/>
      <c r="Y25" s="102" t="s">
        <v>106</v>
      </c>
      <c r="Z25" s="102" t="s">
        <v>106</v>
      </c>
      <c r="AA25" s="102"/>
      <c r="AB25" s="102" t="s">
        <v>106</v>
      </c>
      <c r="AC25" s="102" t="s">
        <v>106</v>
      </c>
      <c r="AD25" s="102" t="s">
        <v>106</v>
      </c>
    </row>
    <row r="26" spans="1:30" x14ac:dyDescent="0.2">
      <c r="A26" s="31">
        <v>2008</v>
      </c>
      <c r="B26" s="55">
        <v>4956.7550000000001</v>
      </c>
      <c r="C26" s="55">
        <v>1322.5782999999999</v>
      </c>
      <c r="D26" s="55"/>
      <c r="E26" s="55">
        <v>830.80579999999998</v>
      </c>
      <c r="F26" s="55">
        <v>2357.2267000000002</v>
      </c>
      <c r="G26" s="55"/>
      <c r="H26" s="55">
        <f t="shared" si="0"/>
        <v>6279.3333000000002</v>
      </c>
      <c r="I26" s="55">
        <f t="shared" si="1"/>
        <v>3188.0325000000003</v>
      </c>
      <c r="J26" s="55">
        <f t="shared" si="2"/>
        <v>9467.3657999999996</v>
      </c>
      <c r="K26" s="35"/>
      <c r="L26" s="99">
        <f t="shared" si="4"/>
        <v>0.11141119425992874</v>
      </c>
      <c r="M26" s="99">
        <f t="shared" si="4"/>
        <v>-1.3833328387257815E-2</v>
      </c>
      <c r="N26" s="99"/>
      <c r="O26" s="99">
        <f t="shared" si="3"/>
        <v>-4.5908171254842478E-2</v>
      </c>
      <c r="P26" s="99">
        <f t="shared" si="3"/>
        <v>-0.13151644052220579</v>
      </c>
      <c r="Q26" s="99"/>
      <c r="R26" s="99">
        <f t="shared" si="3"/>
        <v>8.2455996939565068E-2</v>
      </c>
      <c r="S26" s="99">
        <f t="shared" si="3"/>
        <v>-0.11072236139746494</v>
      </c>
      <c r="T26" s="99">
        <f t="shared" si="3"/>
        <v>8.6716090837792859E-3</v>
      </c>
      <c r="V26" s="102" t="s">
        <v>106</v>
      </c>
      <c r="W26" s="102" t="s">
        <v>106</v>
      </c>
      <c r="X26" s="102"/>
      <c r="Y26" s="102" t="s">
        <v>106</v>
      </c>
      <c r="Z26" s="102" t="s">
        <v>106</v>
      </c>
      <c r="AA26" s="102"/>
      <c r="AB26" s="102" t="s">
        <v>106</v>
      </c>
      <c r="AC26" s="102" t="s">
        <v>106</v>
      </c>
      <c r="AD26" s="102" t="s">
        <v>106</v>
      </c>
    </row>
    <row r="27" spans="1:30" x14ac:dyDescent="0.2">
      <c r="A27" s="31">
        <v>2009</v>
      </c>
      <c r="B27" s="55">
        <v>5372.223</v>
      </c>
      <c r="C27" s="55">
        <v>1264.2005999999999</v>
      </c>
      <c r="D27" s="55"/>
      <c r="E27" s="55">
        <v>793.1576</v>
      </c>
      <c r="F27" s="55">
        <v>1922.8919000000001</v>
      </c>
      <c r="G27" s="55"/>
      <c r="H27" s="55">
        <f t="shared" si="0"/>
        <v>6636.4236000000001</v>
      </c>
      <c r="I27" s="55">
        <f t="shared" si="1"/>
        <v>2716.0495000000001</v>
      </c>
      <c r="J27" s="55">
        <f t="shared" si="2"/>
        <v>9352.4730999999992</v>
      </c>
      <c r="K27" s="35"/>
      <c r="L27" s="99">
        <f t="shared" si="4"/>
        <v>8.3818546609626621E-2</v>
      </c>
      <c r="M27" s="99">
        <f t="shared" si="4"/>
        <v>-4.413931485190703E-2</v>
      </c>
      <c r="N27" s="99"/>
      <c r="O27" s="99">
        <f t="shared" si="3"/>
        <v>-4.5315283066150958E-2</v>
      </c>
      <c r="P27" s="99">
        <f t="shared" si="3"/>
        <v>-0.18425669453005944</v>
      </c>
      <c r="Q27" s="99"/>
      <c r="R27" s="99">
        <f t="shared" si="3"/>
        <v>5.6867549935595951E-2</v>
      </c>
      <c r="S27" s="99">
        <f t="shared" si="3"/>
        <v>-0.14804836525349108</v>
      </c>
      <c r="T27" s="99">
        <f t="shared" si="3"/>
        <v>-1.2135656573024844E-2</v>
      </c>
      <c r="V27" s="102" t="s">
        <v>106</v>
      </c>
      <c r="W27" s="102" t="s">
        <v>106</v>
      </c>
      <c r="X27" s="102"/>
      <c r="Y27" s="102" t="s">
        <v>106</v>
      </c>
      <c r="Z27" s="102" t="s">
        <v>106</v>
      </c>
      <c r="AA27" s="102"/>
      <c r="AB27" s="102" t="s">
        <v>106</v>
      </c>
      <c r="AC27" s="102" t="s">
        <v>106</v>
      </c>
      <c r="AD27" s="102" t="s">
        <v>106</v>
      </c>
    </row>
    <row r="28" spans="1:30" x14ac:dyDescent="0.2">
      <c r="A28" s="31">
        <v>2010</v>
      </c>
      <c r="B28" s="55">
        <v>5481.3909999999996</v>
      </c>
      <c r="C28" s="55">
        <v>1353.328</v>
      </c>
      <c r="D28" s="55"/>
      <c r="E28" s="55">
        <v>746.97180000000003</v>
      </c>
      <c r="F28" s="55">
        <v>1676.6786999999999</v>
      </c>
      <c r="G28" s="55"/>
      <c r="H28" s="55">
        <f t="shared" si="0"/>
        <v>6834.7189999999991</v>
      </c>
      <c r="I28" s="55">
        <f t="shared" si="1"/>
        <v>2423.6504999999997</v>
      </c>
      <c r="J28" s="55">
        <f t="shared" si="2"/>
        <v>9258.3694999999989</v>
      </c>
      <c r="K28" s="35"/>
      <c r="L28" s="99">
        <f t="shared" si="4"/>
        <v>2.0320824358929235E-2</v>
      </c>
      <c r="M28" s="99">
        <f t="shared" si="4"/>
        <v>7.0500994857936483E-2</v>
      </c>
      <c r="N28" s="99"/>
      <c r="O28" s="99">
        <f t="shared" si="3"/>
        <v>-5.8230293702033475E-2</v>
      </c>
      <c r="P28" s="99">
        <f t="shared" si="3"/>
        <v>-0.12804318329075082</v>
      </c>
      <c r="Q28" s="99"/>
      <c r="R28" s="99">
        <f t="shared" si="3"/>
        <v>2.987985878417998E-2</v>
      </c>
      <c r="S28" s="99">
        <f t="shared" si="3"/>
        <v>-0.10765599080576416</v>
      </c>
      <c r="T28" s="99">
        <f t="shared" si="3"/>
        <v>-1.0061894751667411E-2</v>
      </c>
      <c r="V28" s="102" t="s">
        <v>106</v>
      </c>
      <c r="W28" s="102" t="s">
        <v>106</v>
      </c>
      <c r="X28" s="102"/>
      <c r="Y28" s="102" t="s">
        <v>106</v>
      </c>
      <c r="Z28" s="102" t="s">
        <v>106</v>
      </c>
      <c r="AA28" s="102"/>
      <c r="AB28" s="102" t="s">
        <v>106</v>
      </c>
      <c r="AC28" s="102" t="s">
        <v>106</v>
      </c>
      <c r="AD28" s="102" t="s">
        <v>106</v>
      </c>
    </row>
    <row r="29" spans="1:30" x14ac:dyDescent="0.2">
      <c r="A29" s="31">
        <v>2011</v>
      </c>
      <c r="B29" s="55">
        <v>5546.4110000000001</v>
      </c>
      <c r="C29" s="55">
        <v>1401.3267000000001</v>
      </c>
      <c r="D29" s="55"/>
      <c r="E29" s="55">
        <v>690.28750000000002</v>
      </c>
      <c r="F29" s="55">
        <v>1437.4593</v>
      </c>
      <c r="G29" s="55"/>
      <c r="H29" s="55">
        <f t="shared" si="0"/>
        <v>6947.7376999999997</v>
      </c>
      <c r="I29" s="55">
        <f t="shared" si="1"/>
        <v>2127.7467999999999</v>
      </c>
      <c r="J29" s="55">
        <f t="shared" si="2"/>
        <v>9075.4844999999987</v>
      </c>
      <c r="K29" s="35"/>
      <c r="L29" s="99">
        <f t="shared" si="4"/>
        <v>1.1861952559122368E-2</v>
      </c>
      <c r="M29" s="99">
        <f t="shared" si="4"/>
        <v>3.5467159476490595E-2</v>
      </c>
      <c r="N29" s="99"/>
      <c r="O29" s="99">
        <f t="shared" si="3"/>
        <v>-7.5885461807259635E-2</v>
      </c>
      <c r="P29" s="99">
        <f t="shared" si="3"/>
        <v>-0.14267456251457122</v>
      </c>
      <c r="Q29" s="99"/>
      <c r="R29" s="99">
        <f t="shared" si="3"/>
        <v>1.653596877940422E-2</v>
      </c>
      <c r="S29" s="99">
        <f t="shared" si="3"/>
        <v>-0.12209008683388956</v>
      </c>
      <c r="T29" s="99">
        <f t="shared" si="3"/>
        <v>-1.9753478190733254E-2</v>
      </c>
      <c r="V29" s="102" t="s">
        <v>106</v>
      </c>
      <c r="W29" s="102" t="s">
        <v>106</v>
      </c>
      <c r="X29" s="102"/>
      <c r="Y29" s="102" t="s">
        <v>106</v>
      </c>
      <c r="Z29" s="102" t="s">
        <v>106</v>
      </c>
      <c r="AA29" s="102"/>
      <c r="AB29" s="102" t="s">
        <v>106</v>
      </c>
      <c r="AC29" s="102" t="s">
        <v>106</v>
      </c>
      <c r="AD29" s="102" t="s">
        <v>106</v>
      </c>
    </row>
    <row r="30" spans="1:30" x14ac:dyDescent="0.2">
      <c r="A30" s="31">
        <v>2012</v>
      </c>
      <c r="B30" s="55">
        <v>5656.7370000000001</v>
      </c>
      <c r="C30" s="55">
        <v>1303.6664000000001</v>
      </c>
      <c r="D30" s="55"/>
      <c r="E30" s="55">
        <v>638.37509999999997</v>
      </c>
      <c r="F30" s="55">
        <v>1239.2908</v>
      </c>
      <c r="G30" s="55"/>
      <c r="H30" s="55">
        <f t="shared" si="0"/>
        <v>6960.4034000000001</v>
      </c>
      <c r="I30" s="55">
        <f t="shared" si="1"/>
        <v>1877.6659</v>
      </c>
      <c r="J30" s="55">
        <f t="shared" si="2"/>
        <v>8838.0692999999992</v>
      </c>
      <c r="K30" s="35"/>
      <c r="L30" s="99">
        <f t="shared" si="4"/>
        <v>1.9891421677910248E-2</v>
      </c>
      <c r="M30" s="99">
        <f t="shared" si="4"/>
        <v>-6.9691314666308735E-2</v>
      </c>
      <c r="N30" s="99"/>
      <c r="O30" s="99">
        <f t="shared" si="3"/>
        <v>-7.5204027307462562E-2</v>
      </c>
      <c r="P30" s="99">
        <f t="shared" si="3"/>
        <v>-0.13786025106936939</v>
      </c>
      <c r="Q30" s="99"/>
      <c r="R30" s="99">
        <f t="shared" si="3"/>
        <v>1.8229962826605828E-3</v>
      </c>
      <c r="S30" s="99">
        <f t="shared" si="3"/>
        <v>-0.11753320460874384</v>
      </c>
      <c r="T30" s="99">
        <f t="shared" si="3"/>
        <v>-2.6160057901040923E-2</v>
      </c>
      <c r="V30" s="102" t="s">
        <v>106</v>
      </c>
      <c r="W30" s="102" t="s">
        <v>106</v>
      </c>
      <c r="X30" s="102"/>
      <c r="Y30" s="102" t="s">
        <v>106</v>
      </c>
      <c r="Z30" s="102" t="s">
        <v>106</v>
      </c>
      <c r="AA30" s="102"/>
      <c r="AB30" s="102" t="s">
        <v>106</v>
      </c>
      <c r="AC30" s="102" t="s">
        <v>106</v>
      </c>
      <c r="AD30" s="102" t="s">
        <v>106</v>
      </c>
    </row>
    <row r="31" spans="1:30" x14ac:dyDescent="0.2">
      <c r="A31" s="31">
        <v>2013</v>
      </c>
      <c r="B31" s="55">
        <v>5905.6149999999998</v>
      </c>
      <c r="C31" s="55">
        <v>1134</v>
      </c>
      <c r="D31" s="55"/>
      <c r="E31" s="55">
        <v>627.05589999999995</v>
      </c>
      <c r="F31" s="55">
        <v>1075.9187999999999</v>
      </c>
      <c r="G31" s="55"/>
      <c r="H31" s="55">
        <f t="shared" si="0"/>
        <v>7039.6149999999998</v>
      </c>
      <c r="I31" s="55">
        <f t="shared" si="1"/>
        <v>1702.9746999999998</v>
      </c>
      <c r="J31" s="55">
        <f t="shared" si="2"/>
        <v>8742.5897000000004</v>
      </c>
      <c r="K31" s="35"/>
      <c r="L31" s="99">
        <f t="shared" si="4"/>
        <v>4.3996742291536606E-2</v>
      </c>
      <c r="M31" s="99">
        <f t="shared" si="4"/>
        <v>-0.13014556484695783</v>
      </c>
      <c r="N31" s="99"/>
      <c r="O31" s="99">
        <f t="shared" si="3"/>
        <v>-1.7731268027214808E-2</v>
      </c>
      <c r="P31" s="99">
        <f t="shared" si="3"/>
        <v>-0.13182700944766157</v>
      </c>
      <c r="Q31" s="99"/>
      <c r="R31" s="99">
        <f t="shared" si="3"/>
        <v>1.1380317410913277E-2</v>
      </c>
      <c r="S31" s="99">
        <f t="shared" si="3"/>
        <v>-9.3036359663346002E-2</v>
      </c>
      <c r="T31" s="99">
        <f t="shared" si="3"/>
        <v>-1.0803219205352765E-2</v>
      </c>
      <c r="V31" s="102" t="s">
        <v>106</v>
      </c>
      <c r="W31" s="102" t="s">
        <v>106</v>
      </c>
      <c r="X31" s="102"/>
      <c r="Y31" s="102" t="s">
        <v>106</v>
      </c>
      <c r="Z31" s="102" t="s">
        <v>106</v>
      </c>
      <c r="AA31" s="102"/>
      <c r="AB31" s="102" t="s">
        <v>106</v>
      </c>
      <c r="AC31" s="102" t="s">
        <v>106</v>
      </c>
      <c r="AD31" s="102" t="s">
        <v>106</v>
      </c>
    </row>
    <row r="32" spans="1:30" x14ac:dyDescent="0.2">
      <c r="A32" s="31">
        <v>2014</v>
      </c>
      <c r="B32" s="55">
        <v>6008.43</v>
      </c>
      <c r="C32" s="55">
        <v>1210.3747782146399</v>
      </c>
      <c r="D32" s="55"/>
      <c r="E32" s="55">
        <v>628.90099999999995</v>
      </c>
      <c r="F32" s="55">
        <v>994.29100000000005</v>
      </c>
      <c r="G32" s="55"/>
      <c r="H32" s="55">
        <f t="shared" si="0"/>
        <v>7218.8047782146405</v>
      </c>
      <c r="I32" s="55">
        <f t="shared" si="1"/>
        <v>1623.192</v>
      </c>
      <c r="J32" s="55">
        <f t="shared" si="2"/>
        <v>8841.9967782146414</v>
      </c>
      <c r="K32" s="35"/>
      <c r="L32" s="99">
        <f t="shared" si="4"/>
        <v>1.7409702461132381E-2</v>
      </c>
      <c r="M32" s="99">
        <f t="shared" si="4"/>
        <v>6.7349892605502504E-2</v>
      </c>
      <c r="N32" s="99"/>
      <c r="O32" s="99">
        <f t="shared" si="3"/>
        <v>2.9424808856755025E-3</v>
      </c>
      <c r="P32" s="99">
        <f t="shared" si="3"/>
        <v>-7.5867993012112001E-2</v>
      </c>
      <c r="Q32" s="99"/>
      <c r="R32" s="99">
        <f t="shared" si="3"/>
        <v>2.5454485538575655E-2</v>
      </c>
      <c r="S32" s="99">
        <f t="shared" si="3"/>
        <v>-4.6849022478137714E-2</v>
      </c>
      <c r="T32" s="99">
        <f t="shared" si="3"/>
        <v>1.1370438465691857E-2</v>
      </c>
      <c r="V32" s="102" t="s">
        <v>106</v>
      </c>
      <c r="W32" s="102" t="s">
        <v>106</v>
      </c>
      <c r="X32" s="102"/>
      <c r="Y32" s="102" t="s">
        <v>106</v>
      </c>
      <c r="Z32" s="102" t="s">
        <v>106</v>
      </c>
      <c r="AA32" s="102"/>
      <c r="AB32" s="102" t="s">
        <v>106</v>
      </c>
      <c r="AC32" s="102" t="s">
        <v>106</v>
      </c>
      <c r="AD32" s="102" t="s">
        <v>106</v>
      </c>
    </row>
    <row r="33" spans="1:30" x14ac:dyDescent="0.2">
      <c r="A33" s="31">
        <v>2015</v>
      </c>
      <c r="B33" s="55">
        <v>6217.0619999999999</v>
      </c>
      <c r="C33" s="55">
        <v>1149.8876406955799</v>
      </c>
      <c r="D33" s="55"/>
      <c r="E33" s="55">
        <v>603.19119999999998</v>
      </c>
      <c r="F33" s="55">
        <v>924.67250000000001</v>
      </c>
      <c r="G33" s="55"/>
      <c r="H33" s="55">
        <f t="shared" si="0"/>
        <v>7366.9496406955795</v>
      </c>
      <c r="I33" s="55">
        <f t="shared" si="1"/>
        <v>1527.8636999999999</v>
      </c>
      <c r="J33" s="55">
        <f t="shared" si="2"/>
        <v>8894.8133406955785</v>
      </c>
      <c r="K33" s="35"/>
      <c r="L33" s="99">
        <f t="shared" si="4"/>
        <v>3.4723213884492177E-2</v>
      </c>
      <c r="M33" s="99">
        <f t="shared" si="4"/>
        <v>-4.9973891234152634E-2</v>
      </c>
      <c r="N33" s="99"/>
      <c r="O33" s="99">
        <f t="shared" si="3"/>
        <v>-4.0880520145460064E-2</v>
      </c>
      <c r="P33" s="99">
        <f t="shared" si="3"/>
        <v>-7.0018234098468191E-2</v>
      </c>
      <c r="Q33" s="99"/>
      <c r="R33" s="99">
        <f t="shared" si="3"/>
        <v>2.0522076303825187E-2</v>
      </c>
      <c r="S33" s="99">
        <f t="shared" si="3"/>
        <v>-5.8728911921695159E-2</v>
      </c>
      <c r="T33" s="99">
        <f t="shared" si="3"/>
        <v>5.9733749972707972E-3</v>
      </c>
      <c r="V33" s="102" t="s">
        <v>106</v>
      </c>
      <c r="W33" s="102" t="s">
        <v>106</v>
      </c>
      <c r="X33" s="102"/>
      <c r="Y33" s="102" t="s">
        <v>106</v>
      </c>
      <c r="Z33" s="102" t="s">
        <v>106</v>
      </c>
      <c r="AA33" s="102"/>
      <c r="AB33" s="102" t="s">
        <v>106</v>
      </c>
      <c r="AC33" s="102" t="s">
        <v>106</v>
      </c>
      <c r="AD33" s="102" t="s">
        <v>106</v>
      </c>
    </row>
    <row r="34" spans="1:30" x14ac:dyDescent="0.2">
      <c r="A34" s="31">
        <v>2016</v>
      </c>
      <c r="B34" s="55">
        <v>6529.8630000000003</v>
      </c>
      <c r="C34" s="55">
        <v>1108.5111287206705</v>
      </c>
      <c r="D34" s="55"/>
      <c r="E34" s="55">
        <v>531.4873</v>
      </c>
      <c r="F34" s="55">
        <v>853.35050000000001</v>
      </c>
      <c r="G34" s="55"/>
      <c r="H34" s="55">
        <f t="shared" si="0"/>
        <v>7638.3741287206703</v>
      </c>
      <c r="I34" s="55">
        <f t="shared" si="1"/>
        <v>1384.8378</v>
      </c>
      <c r="J34" s="55">
        <f t="shared" si="2"/>
        <v>9023.2119287206697</v>
      </c>
      <c r="K34" s="35"/>
      <c r="L34" s="99">
        <f t="shared" si="4"/>
        <v>5.0313315196149011E-2</v>
      </c>
      <c r="M34" s="99">
        <f t="shared" si="4"/>
        <v>-3.5983091313060989E-2</v>
      </c>
      <c r="N34" s="99"/>
      <c r="O34" s="99">
        <f t="shared" si="3"/>
        <v>-0.11887424750228448</v>
      </c>
      <c r="P34" s="99">
        <f t="shared" si="3"/>
        <v>-7.7132173823705186E-2</v>
      </c>
      <c r="Q34" s="99"/>
      <c r="R34" s="99">
        <f t="shared" si="3"/>
        <v>3.6843537863449072E-2</v>
      </c>
      <c r="S34" s="99">
        <f t="shared" si="3"/>
        <v>-9.361168800593922E-2</v>
      </c>
      <c r="T34" s="99">
        <f t="shared" si="3"/>
        <v>1.44352200666924E-2</v>
      </c>
      <c r="V34" s="102" t="s">
        <v>106</v>
      </c>
      <c r="W34" s="102" t="s">
        <v>106</v>
      </c>
      <c r="X34" s="102"/>
      <c r="Y34" s="102" t="s">
        <v>106</v>
      </c>
      <c r="Z34" s="102" t="s">
        <v>106</v>
      </c>
      <c r="AA34" s="102"/>
      <c r="AB34" s="102" t="s">
        <v>106</v>
      </c>
      <c r="AC34" s="102" t="s">
        <v>106</v>
      </c>
      <c r="AD34" s="102" t="s">
        <v>106</v>
      </c>
    </row>
    <row r="35" spans="1:30" x14ac:dyDescent="0.2">
      <c r="A35" s="31">
        <v>2017</v>
      </c>
      <c r="B35" s="55">
        <v>6924.3230000000003</v>
      </c>
      <c r="C35" s="55">
        <v>1080.7620373479999</v>
      </c>
      <c r="D35" s="55"/>
      <c r="E35" s="55">
        <v>508.67079999999999</v>
      </c>
      <c r="F35" s="55">
        <v>790.76890000000003</v>
      </c>
      <c r="G35" s="55"/>
      <c r="H35" s="55">
        <f t="shared" si="0"/>
        <v>8005.0850373480007</v>
      </c>
      <c r="I35" s="55">
        <f t="shared" si="1"/>
        <v>1299.4396999999999</v>
      </c>
      <c r="J35" s="55">
        <f t="shared" si="2"/>
        <v>9304.5247373480015</v>
      </c>
      <c r="K35" s="35"/>
      <c r="L35" s="99">
        <f t="shared" si="4"/>
        <v>6.0408618067484765E-2</v>
      </c>
      <c r="M35" s="99">
        <f t="shared" si="4"/>
        <v>-2.5032758493544138E-2</v>
      </c>
      <c r="N35" s="99"/>
      <c r="O35" s="99">
        <f t="shared" si="3"/>
        <v>-4.2929530018873452E-2</v>
      </c>
      <c r="P35" s="99">
        <f t="shared" si="3"/>
        <v>-7.3336337179154332E-2</v>
      </c>
      <c r="Q35" s="99"/>
      <c r="R35" s="99">
        <f t="shared" si="3"/>
        <v>4.8009026848852443E-2</v>
      </c>
      <c r="S35" s="99">
        <f t="shared" si="3"/>
        <v>-6.1666499860128066E-2</v>
      </c>
      <c r="T35" s="99">
        <f t="shared" si="3"/>
        <v>3.1176571142246923E-2</v>
      </c>
      <c r="V35" s="102" t="s">
        <v>106</v>
      </c>
      <c r="W35" s="102" t="s">
        <v>106</v>
      </c>
      <c r="X35" s="102"/>
      <c r="Y35" s="102" t="s">
        <v>106</v>
      </c>
      <c r="Z35" s="102" t="s">
        <v>106</v>
      </c>
      <c r="AA35" s="102"/>
      <c r="AB35" s="102" t="s">
        <v>106</v>
      </c>
      <c r="AC35" s="102" t="s">
        <v>106</v>
      </c>
      <c r="AD35" s="102" t="s">
        <v>106</v>
      </c>
    </row>
    <row r="36" spans="1:30" x14ac:dyDescent="0.2">
      <c r="A36" s="31">
        <v>2018</v>
      </c>
      <c r="B36" s="55">
        <v>7268.7259999999997</v>
      </c>
      <c r="C36" s="55">
        <v>1103.183279265</v>
      </c>
      <c r="D36" s="55"/>
      <c r="E36" s="55">
        <v>543.09409999999912</v>
      </c>
      <c r="F36" s="55">
        <v>817.32639999997878</v>
      </c>
      <c r="G36" s="55"/>
      <c r="H36" s="55">
        <f t="shared" si="0"/>
        <v>8371.909279264999</v>
      </c>
      <c r="I36" s="55">
        <f t="shared" si="1"/>
        <v>1360.4204999999779</v>
      </c>
      <c r="J36" s="55">
        <f t="shared" si="2"/>
        <v>9732.3297792649773</v>
      </c>
      <c r="K36" s="35"/>
      <c r="L36" s="99">
        <f t="shared" si="4"/>
        <v>4.973814768606255E-2</v>
      </c>
      <c r="M36" s="99">
        <f t="shared" si="4"/>
        <v>2.0745771170884053E-2</v>
      </c>
      <c r="N36" s="99"/>
      <c r="O36" s="99">
        <f t="shared" si="3"/>
        <v>6.7673041188916594E-2</v>
      </c>
      <c r="P36" s="99">
        <f t="shared" si="3"/>
        <v>3.3584401207456205E-2</v>
      </c>
      <c r="Q36" s="99"/>
      <c r="R36" s="99">
        <f t="shared" si="3"/>
        <v>4.5823903207219852E-2</v>
      </c>
      <c r="S36" s="99">
        <f t="shared" si="3"/>
        <v>4.6928533890397528E-2</v>
      </c>
      <c r="T36" s="99">
        <f t="shared" si="3"/>
        <v>4.5978172340150003E-2</v>
      </c>
      <c r="V36" s="102" t="s">
        <v>106</v>
      </c>
      <c r="W36" s="102" t="s">
        <v>106</v>
      </c>
      <c r="X36" s="102"/>
      <c r="Y36" s="102" t="s">
        <v>106</v>
      </c>
      <c r="Z36" s="102" t="s">
        <v>106</v>
      </c>
      <c r="AA36" s="102"/>
      <c r="AB36" s="102" t="s">
        <v>106</v>
      </c>
      <c r="AC36" s="102" t="s">
        <v>106</v>
      </c>
      <c r="AD36" s="102" t="s">
        <v>106</v>
      </c>
    </row>
    <row r="37" spans="1:30" x14ac:dyDescent="0.2">
      <c r="A37" s="31">
        <v>2019</v>
      </c>
      <c r="B37" s="55">
        <v>7710.5</v>
      </c>
      <c r="C37" s="55">
        <v>1117.444341291</v>
      </c>
      <c r="D37" s="55"/>
      <c r="E37" s="55">
        <v>596.25072030000001</v>
      </c>
      <c r="F37" s="55">
        <v>805.28293159999998</v>
      </c>
      <c r="G37" s="55"/>
      <c r="H37" s="55">
        <f t="shared" si="0"/>
        <v>8827.9443412910005</v>
      </c>
      <c r="I37" s="55">
        <f t="shared" si="1"/>
        <v>1401.5336519</v>
      </c>
      <c r="J37" s="55">
        <f t="shared" si="2"/>
        <v>10229.477993191</v>
      </c>
      <c r="K37" s="35"/>
      <c r="L37" s="99">
        <f t="shared" si="4"/>
        <v>6.0777363185790856E-2</v>
      </c>
      <c r="M37" s="99">
        <f t="shared" si="4"/>
        <v>1.2927191967142093E-2</v>
      </c>
      <c r="N37" s="99"/>
      <c r="O37" s="99">
        <f t="shared" ref="O37" si="5">IFERROR(E37/E36-1, "n/a")</f>
        <v>9.7877366555815914E-2</v>
      </c>
      <c r="P37" s="99">
        <f t="shared" ref="P37" si="6">IFERROR(F37/F36-1, "n/a")</f>
        <v>-1.4735200526960979E-2</v>
      </c>
      <c r="Q37" s="99"/>
      <c r="R37" s="99">
        <f t="shared" ref="R37" si="7">IFERROR(H37/H36-1, "n/a")</f>
        <v>5.4472050139802608E-2</v>
      </c>
      <c r="S37" s="99">
        <f t="shared" ref="S37" si="8">IFERROR(I37/I36-1, "n/a")</f>
        <v>3.022091470984356E-2</v>
      </c>
      <c r="T37" s="99">
        <f t="shared" ref="T37" si="9">IFERROR(J37/J36-1, "n/a")</f>
        <v>5.1082138110980502E-2</v>
      </c>
      <c r="V37" s="102" t="s">
        <v>106</v>
      </c>
      <c r="W37" s="102" t="s">
        <v>106</v>
      </c>
      <c r="X37" s="102"/>
      <c r="Y37" s="102" t="s">
        <v>106</v>
      </c>
      <c r="Z37" s="102" t="s">
        <v>106</v>
      </c>
      <c r="AA37" s="102"/>
      <c r="AB37" s="102" t="s">
        <v>106</v>
      </c>
      <c r="AC37" s="102" t="s">
        <v>106</v>
      </c>
      <c r="AD37" s="102" t="s">
        <v>106</v>
      </c>
    </row>
    <row r="38" spans="1:30" x14ac:dyDescent="0.2">
      <c r="A38" s="31">
        <v>2020</v>
      </c>
      <c r="B38" s="55">
        <v>8438.6</v>
      </c>
      <c r="C38" s="55">
        <v>1395.3</v>
      </c>
      <c r="D38" s="55"/>
      <c r="E38" s="55">
        <v>596.39959999999996</v>
      </c>
      <c r="F38" s="55">
        <v>783.7491</v>
      </c>
      <c r="G38" s="55"/>
      <c r="H38" s="55">
        <f t="shared" ref="H38" si="10">SUM(B38:C38)</f>
        <v>9833.9</v>
      </c>
      <c r="I38" s="55">
        <f t="shared" ref="I38" si="11">SUM(E38:F38)</f>
        <v>1380.1487</v>
      </c>
      <c r="J38" s="55">
        <f t="shared" ref="J38" si="12">SUM(H38:I38)</f>
        <v>11214.048699999999</v>
      </c>
      <c r="K38" s="35"/>
      <c r="L38" s="99">
        <f t="shared" ref="L38" si="13">IFERROR(B38/B37-1, "n/a")</f>
        <v>9.4429673821412319E-2</v>
      </c>
      <c r="M38" s="99">
        <f t="shared" ref="M38" si="14">IFERROR(C38/C37-1, "n/a")</f>
        <v>0.24865279499110371</v>
      </c>
      <c r="N38" s="99"/>
      <c r="O38" s="99">
        <f t="shared" ref="O38" si="15">IFERROR(E38/E37-1, "n/a")</f>
        <v>2.4969311554889906E-4</v>
      </c>
      <c r="P38" s="99">
        <f t="shared" ref="P38" si="16">IFERROR(F38/F37-1, "n/a")</f>
        <v>-2.6740702869753941E-2</v>
      </c>
      <c r="Q38" s="99"/>
      <c r="R38" s="99">
        <f t="shared" ref="R38" si="17">IFERROR(H38/H37-1, "n/a")</f>
        <v>0.11395129146927641</v>
      </c>
      <c r="S38" s="99">
        <f t="shared" ref="S38" si="18">IFERROR(I38/I37-1, "n/a")</f>
        <v>-1.5258250753386715E-2</v>
      </c>
      <c r="T38" s="99">
        <f t="shared" ref="T38" si="19">IFERROR(J38/J37-1, "n/a")</f>
        <v>9.62483821231499E-2</v>
      </c>
      <c r="V38" s="102" t="s">
        <v>106</v>
      </c>
      <c r="W38" s="102" t="s">
        <v>106</v>
      </c>
      <c r="X38" s="102"/>
      <c r="Y38" s="102" t="s">
        <v>106</v>
      </c>
      <c r="Z38" s="102" t="s">
        <v>106</v>
      </c>
      <c r="AA38" s="102"/>
      <c r="AB38" s="102" t="s">
        <v>106</v>
      </c>
      <c r="AC38" s="102" t="s">
        <v>106</v>
      </c>
      <c r="AD38" s="102" t="s">
        <v>106</v>
      </c>
    </row>
    <row r="39" spans="1:30" x14ac:dyDescent="0.2">
      <c r="A39" s="31">
        <v>2021</v>
      </c>
      <c r="B39" s="55">
        <v>9301.1679999999997</v>
      </c>
      <c r="C39" s="55">
        <v>1387.9296111929998</v>
      </c>
      <c r="D39" s="55"/>
      <c r="E39" s="55">
        <v>672.78061676056996</v>
      </c>
      <c r="F39" s="55">
        <v>839.74995502875049</v>
      </c>
      <c r="G39" s="55"/>
      <c r="H39" s="55">
        <v>10689.097611192999</v>
      </c>
      <c r="I39" s="55">
        <v>1512.5305717893204</v>
      </c>
      <c r="J39" s="55">
        <v>12201.62818298232</v>
      </c>
      <c r="K39" s="35"/>
      <c r="L39" s="99">
        <f t="shared" ref="L39" si="20">IFERROR(B39/B38-1, "n/a")</f>
        <v>0.10221695541914522</v>
      </c>
      <c r="M39" s="99">
        <f t="shared" ref="M39" si="21">IFERROR(C39/C38-1, "n/a")</f>
        <v>-5.2822968587401542E-3</v>
      </c>
      <c r="N39" s="99"/>
      <c r="O39" s="99">
        <f t="shared" ref="O39" si="22">IFERROR(E39/E38-1, "n/a")</f>
        <v>0.12807020118821333</v>
      </c>
      <c r="P39" s="99">
        <f t="shared" ref="P39" si="23">IFERROR(F39/F38-1, "n/a")</f>
        <v>7.1452528658406678E-2</v>
      </c>
      <c r="Q39" s="99"/>
      <c r="R39" s="99">
        <f t="shared" ref="R39" si="24">IFERROR(H39/H38-1, "n/a")</f>
        <v>8.6964237097489239E-2</v>
      </c>
      <c r="S39" s="99">
        <f t="shared" ref="S39" si="25">IFERROR(I39/I38-1, "n/a")</f>
        <v>9.591855702890606E-2</v>
      </c>
      <c r="T39" s="99">
        <f t="shared" ref="T39" si="26">IFERROR(J39/J38-1, "n/a")</f>
        <v>8.8066273778739879E-2</v>
      </c>
      <c r="V39" s="102" t="s">
        <v>106</v>
      </c>
      <c r="W39" s="102" t="s">
        <v>106</v>
      </c>
      <c r="X39" s="102"/>
      <c r="Y39" s="102" t="s">
        <v>106</v>
      </c>
      <c r="Z39" s="102" t="s">
        <v>106</v>
      </c>
      <c r="AA39" s="102"/>
      <c r="AB39" s="102" t="s">
        <v>106</v>
      </c>
      <c r="AC39" s="102" t="s">
        <v>106</v>
      </c>
      <c r="AD39" s="102" t="s">
        <v>106</v>
      </c>
    </row>
    <row r="40" spans="1:30" x14ac:dyDescent="0.2">
      <c r="A40" s="31"/>
      <c r="B40" s="55"/>
      <c r="C40" s="55"/>
      <c r="D40" s="55"/>
      <c r="E40" s="55"/>
      <c r="F40" s="55"/>
      <c r="G40" s="55"/>
      <c r="H40" s="55"/>
      <c r="I40" s="55"/>
      <c r="J40" s="55"/>
      <c r="K40" s="35"/>
      <c r="L40" s="124"/>
      <c r="M40" s="124"/>
      <c r="N40" s="124"/>
      <c r="O40" s="102"/>
      <c r="P40" s="102"/>
      <c r="Q40" s="102"/>
      <c r="R40" s="102"/>
      <c r="S40" s="102"/>
      <c r="T40" s="102"/>
      <c r="V40" s="124"/>
      <c r="W40" s="124"/>
      <c r="X40" s="124"/>
      <c r="Y40" s="102"/>
      <c r="Z40" s="102"/>
      <c r="AA40" s="102"/>
      <c r="AB40" s="102"/>
      <c r="AC40" s="102"/>
      <c r="AD40" s="102"/>
    </row>
    <row r="41" spans="1:30" x14ac:dyDescent="0.2">
      <c r="A41" s="31" t="s">
        <v>97</v>
      </c>
      <c r="B41" s="55">
        <v>7324.8</v>
      </c>
      <c r="C41" s="55">
        <v>1110.5999999999999</v>
      </c>
      <c r="D41" s="55"/>
      <c r="E41" s="55">
        <v>547.09626846066521</v>
      </c>
      <c r="F41" s="55">
        <v>820.04952654640476</v>
      </c>
      <c r="G41" s="55"/>
      <c r="H41" s="55">
        <f>SUM(B41:C41)</f>
        <v>8435.4</v>
      </c>
      <c r="I41" s="55">
        <f>SUM(E41:F41)</f>
        <v>1367.1457950070699</v>
      </c>
      <c r="J41" s="55">
        <f>SUM(H41:I41)</f>
        <v>9802.5457950070704</v>
      </c>
      <c r="K41" s="35"/>
      <c r="L41" s="102" t="s">
        <v>106</v>
      </c>
      <c r="M41" s="102" t="s">
        <v>106</v>
      </c>
      <c r="N41" s="102"/>
      <c r="O41" s="102" t="s">
        <v>106</v>
      </c>
      <c r="P41" s="102" t="s">
        <v>106</v>
      </c>
      <c r="Q41" s="102"/>
      <c r="R41" s="102" t="s">
        <v>106</v>
      </c>
      <c r="S41" s="102" t="s">
        <v>106</v>
      </c>
      <c r="T41" s="102" t="s">
        <v>106</v>
      </c>
      <c r="V41" s="102" t="s">
        <v>106</v>
      </c>
      <c r="W41" s="102" t="s">
        <v>106</v>
      </c>
      <c r="X41" s="102"/>
      <c r="Y41" s="102" t="s">
        <v>106</v>
      </c>
      <c r="Z41" s="102" t="s">
        <v>106</v>
      </c>
      <c r="AA41" s="102"/>
      <c r="AB41" s="102" t="s">
        <v>106</v>
      </c>
      <c r="AC41" s="102" t="s">
        <v>106</v>
      </c>
      <c r="AD41" s="102" t="s">
        <v>106</v>
      </c>
    </row>
    <row r="42" spans="1:30" x14ac:dyDescent="0.2">
      <c r="A42" s="31" t="s">
        <v>98</v>
      </c>
      <c r="B42" s="55">
        <v>7396.2</v>
      </c>
      <c r="C42" s="55">
        <v>1111.3</v>
      </c>
      <c r="D42" s="55"/>
      <c r="E42" s="55">
        <v>553.44049591435351</v>
      </c>
      <c r="F42" s="55">
        <v>799.21595982391409</v>
      </c>
      <c r="G42" s="55"/>
      <c r="H42" s="55">
        <f t="shared" ref="H42:H48" si="27">SUM(B42:C42)</f>
        <v>8507.5</v>
      </c>
      <c r="I42" s="55">
        <f t="shared" ref="I42:I48" si="28">SUM(E42:F42)</f>
        <v>1352.6564557382676</v>
      </c>
      <c r="J42" s="55">
        <f t="shared" ref="J42:J48" si="29">SUM(H42:I42)</f>
        <v>9860.1564557382681</v>
      </c>
      <c r="K42" s="35"/>
      <c r="L42" s="102" t="s">
        <v>106</v>
      </c>
      <c r="M42" s="102" t="s">
        <v>106</v>
      </c>
      <c r="N42" s="102"/>
      <c r="O42" s="102" t="s">
        <v>106</v>
      </c>
      <c r="P42" s="102" t="s">
        <v>106</v>
      </c>
      <c r="Q42" s="102"/>
      <c r="R42" s="102" t="s">
        <v>106</v>
      </c>
      <c r="S42" s="102" t="s">
        <v>106</v>
      </c>
      <c r="T42" s="102" t="s">
        <v>106</v>
      </c>
      <c r="V42" s="99">
        <f>IFERROR(B42/B41-1, "n/a")</f>
        <v>9.7477064220183873E-3</v>
      </c>
      <c r="W42" s="99">
        <f t="shared" ref="W42:AD42" si="30">IFERROR(C42/C41-1, "n/a")</f>
        <v>6.3028993336944339E-4</v>
      </c>
      <c r="X42" s="99"/>
      <c r="Y42" s="99">
        <f t="shared" si="30"/>
        <v>1.1596181183137544E-2</v>
      </c>
      <c r="Z42" s="99">
        <f t="shared" si="30"/>
        <v>-2.5405254253642595E-2</v>
      </c>
      <c r="AA42" s="99"/>
      <c r="AB42" s="99">
        <f t="shared" si="30"/>
        <v>8.5473125163004759E-3</v>
      </c>
      <c r="AC42" s="99">
        <f t="shared" si="30"/>
        <v>-1.0598240013404925E-2</v>
      </c>
      <c r="AD42" s="99">
        <f t="shared" si="30"/>
        <v>5.8771121233160972E-3</v>
      </c>
    </row>
    <row r="43" spans="1:30" x14ac:dyDescent="0.2">
      <c r="A43" s="31" t="s">
        <v>99</v>
      </c>
      <c r="B43" s="55">
        <v>7514.3</v>
      </c>
      <c r="C43" s="55">
        <v>1112.3</v>
      </c>
      <c r="D43" s="55"/>
      <c r="E43" s="55">
        <v>561.59295772028736</v>
      </c>
      <c r="F43" s="55">
        <v>803.1272847444078</v>
      </c>
      <c r="G43" s="55"/>
      <c r="H43" s="55">
        <f t="shared" si="27"/>
        <v>8626.6</v>
      </c>
      <c r="I43" s="55">
        <f t="shared" si="28"/>
        <v>1364.7202424646953</v>
      </c>
      <c r="J43" s="55">
        <f t="shared" si="29"/>
        <v>9991.3202424646952</v>
      </c>
      <c r="K43" s="35"/>
      <c r="L43" s="102" t="s">
        <v>106</v>
      </c>
      <c r="M43" s="102" t="s">
        <v>106</v>
      </c>
      <c r="N43" s="102"/>
      <c r="O43" s="102" t="s">
        <v>106</v>
      </c>
      <c r="P43" s="102" t="s">
        <v>106</v>
      </c>
      <c r="Q43" s="102"/>
      <c r="R43" s="102" t="s">
        <v>106</v>
      </c>
      <c r="S43" s="102" t="s">
        <v>106</v>
      </c>
      <c r="T43" s="102" t="s">
        <v>106</v>
      </c>
      <c r="V43" s="99">
        <f t="shared" ref="V43:V47" si="31">IFERROR(B43/B42-1, "n/a")</f>
        <v>1.5967659068170104E-2</v>
      </c>
      <c r="W43" s="99">
        <f t="shared" ref="W43:W47" si="32">IFERROR(C43/C42-1, "n/a")</f>
        <v>8.9984702600554023E-4</v>
      </c>
      <c r="X43" s="99"/>
      <c r="Y43" s="99">
        <f t="shared" ref="Y43:Y47" si="33">IFERROR(E43/E42-1, "n/a")</f>
        <v>1.4730511890831188E-2</v>
      </c>
      <c r="Z43" s="99">
        <f t="shared" ref="Z43:Z47" si="34">IFERROR(F43/F42-1, "n/a")</f>
        <v>4.8939524698123904E-3</v>
      </c>
      <c r="AA43" s="99"/>
      <c r="AB43" s="99">
        <f t="shared" ref="AB43:AB47" si="35">IFERROR(H43/H42-1, "n/a")</f>
        <v>1.3999412283279611E-2</v>
      </c>
      <c r="AC43" s="99">
        <f t="shared" ref="AC43:AC47" si="36">IFERROR(I43/I42-1, "n/a")</f>
        <v>8.9185888074170272E-3</v>
      </c>
      <c r="AD43" s="99">
        <f t="shared" ref="AD43:AD47" si="37">IFERROR(J43/J42-1, "n/a")</f>
        <v>1.330240420780493E-2</v>
      </c>
    </row>
    <row r="44" spans="1:30" x14ac:dyDescent="0.2">
      <c r="A44" s="31" t="s">
        <v>100</v>
      </c>
      <c r="B44" s="55">
        <v>7710.5</v>
      </c>
      <c r="C44" s="55">
        <v>1117.4000000000001</v>
      </c>
      <c r="D44" s="55"/>
      <c r="E44" s="55">
        <v>596.25072034641312</v>
      </c>
      <c r="F44" s="55">
        <v>805.28293156857876</v>
      </c>
      <c r="G44" s="55"/>
      <c r="H44" s="55">
        <f t="shared" si="27"/>
        <v>8827.9</v>
      </c>
      <c r="I44" s="55">
        <f t="shared" si="28"/>
        <v>1401.5336519149919</v>
      </c>
      <c r="J44" s="55">
        <f t="shared" si="29"/>
        <v>10229.433651914991</v>
      </c>
      <c r="K44" s="35"/>
      <c r="L44" s="102" t="s">
        <v>106</v>
      </c>
      <c r="M44" s="102" t="s">
        <v>106</v>
      </c>
      <c r="N44" s="102"/>
      <c r="O44" s="102" t="s">
        <v>106</v>
      </c>
      <c r="P44" s="102" t="s">
        <v>106</v>
      </c>
      <c r="Q44" s="102"/>
      <c r="R44" s="102" t="s">
        <v>106</v>
      </c>
      <c r="S44" s="102" t="s">
        <v>106</v>
      </c>
      <c r="T44" s="102" t="s">
        <v>106</v>
      </c>
      <c r="V44" s="99">
        <f t="shared" si="31"/>
        <v>2.611021652050094E-2</v>
      </c>
      <c r="W44" s="99">
        <f t="shared" si="32"/>
        <v>4.5850939494742615E-3</v>
      </c>
      <c r="X44" s="99"/>
      <c r="Y44" s="99">
        <f t="shared" si="33"/>
        <v>6.1713314153393872E-2</v>
      </c>
      <c r="Z44" s="99">
        <f t="shared" si="34"/>
        <v>2.6840662309921548E-3</v>
      </c>
      <c r="AA44" s="99"/>
      <c r="AB44" s="99">
        <f t="shared" si="35"/>
        <v>2.3334801659981919E-2</v>
      </c>
      <c r="AC44" s="99">
        <f t="shared" si="36"/>
        <v>2.6975059286737935E-2</v>
      </c>
      <c r="AD44" s="99">
        <f t="shared" si="37"/>
        <v>2.3832026566246611E-2</v>
      </c>
    </row>
    <row r="45" spans="1:30" x14ac:dyDescent="0.2">
      <c r="A45" s="31" t="s">
        <v>101</v>
      </c>
      <c r="B45" s="55">
        <v>7809.8</v>
      </c>
      <c r="C45" s="55">
        <v>1111.5</v>
      </c>
      <c r="D45" s="55"/>
      <c r="E45" s="55">
        <v>591.47820164248924</v>
      </c>
      <c r="F45" s="55">
        <v>783.17695378420967</v>
      </c>
      <c r="G45" s="55"/>
      <c r="H45" s="55">
        <f t="shared" si="27"/>
        <v>8921.2999999999993</v>
      </c>
      <c r="I45" s="55">
        <f t="shared" si="28"/>
        <v>1374.6551554266989</v>
      </c>
      <c r="J45" s="55">
        <f t="shared" si="29"/>
        <v>10295.955155426698</v>
      </c>
      <c r="K45" s="35"/>
      <c r="L45" s="99">
        <f>IFERROR(B45/B41-1, "n/a")</f>
        <v>6.6213411970292624E-2</v>
      </c>
      <c r="M45" s="99">
        <f t="shared" ref="M45:T47" si="38">IFERROR(C45/C41-1, "n/a")</f>
        <v>8.1037277147499864E-4</v>
      </c>
      <c r="N45" s="99"/>
      <c r="O45" s="99">
        <f t="shared" si="38"/>
        <v>8.1122712291017862E-2</v>
      </c>
      <c r="P45" s="99">
        <f t="shared" si="38"/>
        <v>-4.4963836413005387E-2</v>
      </c>
      <c r="Q45" s="99"/>
      <c r="R45" s="99">
        <f t="shared" si="38"/>
        <v>5.760248476657881E-2</v>
      </c>
      <c r="S45" s="99">
        <f t="shared" si="38"/>
        <v>5.4927283154830864E-3</v>
      </c>
      <c r="T45" s="99">
        <f t="shared" si="38"/>
        <v>5.0334818192937725E-2</v>
      </c>
      <c r="V45" s="99">
        <f t="shared" si="31"/>
        <v>1.2878542247584557E-2</v>
      </c>
      <c r="W45" s="99">
        <f t="shared" si="32"/>
        <v>-5.2801145516377934E-3</v>
      </c>
      <c r="X45" s="99"/>
      <c r="Y45" s="99">
        <f t="shared" si="33"/>
        <v>-8.0042145712647672E-3</v>
      </c>
      <c r="Z45" s="99">
        <f t="shared" si="34"/>
        <v>-2.7451193757838332E-2</v>
      </c>
      <c r="AA45" s="99"/>
      <c r="AB45" s="99">
        <f t="shared" si="35"/>
        <v>1.0580092660768647E-2</v>
      </c>
      <c r="AC45" s="99">
        <f t="shared" si="36"/>
        <v>-1.9177917313342729E-2</v>
      </c>
      <c r="AD45" s="99">
        <f t="shared" si="37"/>
        <v>6.5029507766789507E-3</v>
      </c>
    </row>
    <row r="46" spans="1:30" x14ac:dyDescent="0.2">
      <c r="A46" s="31" t="s">
        <v>102</v>
      </c>
      <c r="B46" s="55">
        <v>7971</v>
      </c>
      <c r="C46" s="55">
        <v>1343.6</v>
      </c>
      <c r="D46" s="55"/>
      <c r="E46" s="55">
        <v>602.02329593130332</v>
      </c>
      <c r="F46" s="55">
        <v>781.71958827834317</v>
      </c>
      <c r="G46" s="55"/>
      <c r="H46" s="55">
        <f t="shared" si="27"/>
        <v>9314.6</v>
      </c>
      <c r="I46" s="55">
        <f t="shared" si="28"/>
        <v>1383.7428842096465</v>
      </c>
      <c r="J46" s="55">
        <f t="shared" si="29"/>
        <v>10698.342884209647</v>
      </c>
      <c r="K46" s="35"/>
      <c r="L46" s="99">
        <f t="shared" ref="L46:L47" si="39">IFERROR(B46/B42-1, "n/a")</f>
        <v>7.7715583678104938E-2</v>
      </c>
      <c r="M46" s="99">
        <f t="shared" si="38"/>
        <v>0.20903446414109594</v>
      </c>
      <c r="N46" s="99"/>
      <c r="O46" s="99">
        <f t="shared" si="38"/>
        <v>8.7783240250037808E-2</v>
      </c>
      <c r="P46" s="99">
        <f t="shared" si="38"/>
        <v>-2.1891919612598509E-2</v>
      </c>
      <c r="Q46" s="99"/>
      <c r="R46" s="99">
        <f t="shared" si="38"/>
        <v>9.4869233029679645E-2</v>
      </c>
      <c r="S46" s="99">
        <f t="shared" si="38"/>
        <v>2.2981761806187606E-2</v>
      </c>
      <c r="T46" s="99">
        <f t="shared" si="38"/>
        <v>8.5007416690998205E-2</v>
      </c>
      <c r="V46" s="99">
        <f t="shared" si="31"/>
        <v>2.0640733437476078E-2</v>
      </c>
      <c r="W46" s="99">
        <f t="shared" si="32"/>
        <v>0.20881691408007197</v>
      </c>
      <c r="X46" s="99"/>
      <c r="Y46" s="99">
        <f t="shared" si="33"/>
        <v>1.7828373487866811E-2</v>
      </c>
      <c r="Z46" s="99">
        <f t="shared" si="34"/>
        <v>-1.8608380887930043E-3</v>
      </c>
      <c r="AA46" s="99"/>
      <c r="AB46" s="99">
        <f t="shared" si="35"/>
        <v>4.4085503233833867E-2</v>
      </c>
      <c r="AC46" s="99">
        <f t="shared" si="36"/>
        <v>6.6109152881521638E-3</v>
      </c>
      <c r="AD46" s="99">
        <f t="shared" si="37"/>
        <v>3.9082117463464572E-2</v>
      </c>
    </row>
    <row r="47" spans="1:30" x14ac:dyDescent="0.2">
      <c r="A47" s="31" t="s">
        <v>103</v>
      </c>
      <c r="B47" s="55">
        <v>8181.4</v>
      </c>
      <c r="C47" s="55">
        <v>1378.2</v>
      </c>
      <c r="D47" s="55"/>
      <c r="E47" s="55">
        <v>595.79680051350499</v>
      </c>
      <c r="F47" s="55">
        <v>751.40457178019335</v>
      </c>
      <c r="G47" s="55"/>
      <c r="H47" s="55">
        <f t="shared" si="27"/>
        <v>9559.6</v>
      </c>
      <c r="I47" s="55">
        <f t="shared" si="28"/>
        <v>1347.2013722936983</v>
      </c>
      <c r="J47" s="55">
        <f t="shared" si="29"/>
        <v>10906.801372293699</v>
      </c>
      <c r="K47" s="35"/>
      <c r="L47" s="99">
        <f t="shared" si="39"/>
        <v>8.8777397761601096E-2</v>
      </c>
      <c r="M47" s="99">
        <f t="shared" si="38"/>
        <v>0.23905421199316734</v>
      </c>
      <c r="N47" s="99"/>
      <c r="O47" s="99">
        <f t="shared" si="38"/>
        <v>6.0905042207195059E-2</v>
      </c>
      <c r="P47" s="99">
        <f t="shared" si="38"/>
        <v>-6.4401638378747128E-2</v>
      </c>
      <c r="Q47" s="99"/>
      <c r="R47" s="99">
        <f t="shared" si="38"/>
        <v>0.10815384972063158</v>
      </c>
      <c r="S47" s="99">
        <f t="shared" si="38"/>
        <v>-1.2836968065599863E-2</v>
      </c>
      <c r="T47" s="99">
        <f t="shared" si="38"/>
        <v>9.1627643555860061E-2</v>
      </c>
      <c r="V47" s="99">
        <f t="shared" si="31"/>
        <v>2.6395684355789761E-2</v>
      </c>
      <c r="W47" s="99">
        <f t="shared" si="32"/>
        <v>2.5751711818993828E-2</v>
      </c>
      <c r="X47" s="99"/>
      <c r="Y47" s="99">
        <f t="shared" si="33"/>
        <v>-1.0342615410199762E-2</v>
      </c>
      <c r="Z47" s="99">
        <f t="shared" si="34"/>
        <v>-3.877991155999494E-2</v>
      </c>
      <c r="AA47" s="99"/>
      <c r="AB47" s="99">
        <f t="shared" si="35"/>
        <v>2.630279346402431E-2</v>
      </c>
      <c r="AC47" s="99">
        <f t="shared" si="36"/>
        <v>-2.6407732486241176E-2</v>
      </c>
      <c r="AD47" s="99">
        <f t="shared" si="37"/>
        <v>1.9485119362899539E-2</v>
      </c>
    </row>
    <row r="48" spans="1:30" x14ac:dyDescent="0.2">
      <c r="A48" s="31" t="s">
        <v>104</v>
      </c>
      <c r="B48" s="41">
        <v>8438.6</v>
      </c>
      <c r="C48" s="41">
        <v>1395.3</v>
      </c>
      <c r="E48" s="41">
        <v>596.39955129448572</v>
      </c>
      <c r="F48" s="41">
        <v>784.09528020023356</v>
      </c>
      <c r="H48" s="55">
        <f t="shared" si="27"/>
        <v>9833.9</v>
      </c>
      <c r="I48" s="55">
        <f t="shared" si="28"/>
        <v>1380.4948314947192</v>
      </c>
      <c r="J48" s="55">
        <f t="shared" si="29"/>
        <v>11214.394831494719</v>
      </c>
      <c r="K48" s="35"/>
      <c r="L48" s="99">
        <f t="shared" ref="L48" si="40">IFERROR(B48/B44-1, "n/a")</f>
        <v>9.4429673821412319E-2</v>
      </c>
      <c r="M48" s="99">
        <f t="shared" ref="M48" si="41">IFERROR(C48/C44-1, "n/a")</f>
        <v>0.24870234472883457</v>
      </c>
      <c r="N48" s="99"/>
      <c r="O48" s="99">
        <f t="shared" ref="O48" si="42">IFERROR(E48/E44-1, "n/a")</f>
        <v>2.49611351389456E-4</v>
      </c>
      <c r="P48" s="99">
        <f t="shared" ref="P48" si="43">IFERROR(F48/F44-1, "n/a")</f>
        <v>-2.6310816407190685E-2</v>
      </c>
      <c r="Q48" s="99"/>
      <c r="R48" s="99">
        <f t="shared" ref="R48" si="44">IFERROR(H48/H44-1, "n/a")</f>
        <v>0.11395688668879345</v>
      </c>
      <c r="S48" s="99">
        <f t="shared" ref="S48" si="45">IFERROR(I48/I44-1, "n/a")</f>
        <v>-1.5011284525010327E-2</v>
      </c>
      <c r="T48" s="99">
        <f t="shared" ref="T48" si="46">IFERROR(J48/J44-1, "n/a")</f>
        <v>9.6286970823193041E-2</v>
      </c>
      <c r="V48" s="99">
        <f t="shared" ref="V48" si="47">IFERROR(B48/B47-1, "n/a")</f>
        <v>3.1437162343853187E-2</v>
      </c>
      <c r="W48" s="99">
        <f t="shared" ref="W48" si="48">IFERROR(C48/C47-1, "n/a")</f>
        <v>1.2407488027862401E-2</v>
      </c>
      <c r="X48" s="99"/>
      <c r="Y48" s="99">
        <f t="shared" ref="Y48" si="49">IFERROR(E48/E47-1, "n/a")</f>
        <v>1.0116717318071622E-3</v>
      </c>
      <c r="Z48" s="99">
        <f t="shared" ref="Z48" si="50">IFERROR(F48/F47-1, "n/a")</f>
        <v>4.3506134574868183E-2</v>
      </c>
      <c r="AA48" s="99"/>
      <c r="AB48" s="99">
        <f t="shared" ref="AB48" si="51">IFERROR(H48/H47-1, "n/a")</f>
        <v>2.8693669191179438E-2</v>
      </c>
      <c r="AC48" s="99">
        <f t="shared" ref="AC48" si="52">IFERROR(I48/I47-1, "n/a")</f>
        <v>2.4713053212183533E-2</v>
      </c>
      <c r="AD48" s="99">
        <f t="shared" ref="AD48" si="53">IFERROR(J48/J47-1, "n/a")</f>
        <v>2.8201985962849951E-2</v>
      </c>
    </row>
    <row r="49" spans="1:30" x14ac:dyDescent="0.2">
      <c r="A49" s="31" t="s">
        <v>123</v>
      </c>
      <c r="B49" s="41">
        <v>8709.7759999999998</v>
      </c>
      <c r="C49" s="41">
        <v>1374.8040827000002</v>
      </c>
      <c r="E49" s="41">
        <v>600.83925945863564</v>
      </c>
      <c r="F49" s="41">
        <v>766.65505712517279</v>
      </c>
      <c r="H49" s="55">
        <f t="shared" ref="H49" si="54">SUM(B49:C49)</f>
        <v>10084.5800827</v>
      </c>
      <c r="I49" s="55">
        <f t="shared" ref="I49" si="55">SUM(E49:F49)</f>
        <v>1367.4943165838085</v>
      </c>
      <c r="J49" s="55">
        <f t="shared" ref="J49" si="56">SUM(H49:I49)</f>
        <v>11452.074399283809</v>
      </c>
      <c r="L49" s="99">
        <f t="shared" ref="L49" si="57">IFERROR(B49/B45-1, "n/a")</f>
        <v>0.11523675382212084</v>
      </c>
      <c r="M49" s="99">
        <f t="shared" ref="M49" si="58">IFERROR(C49/C45-1, "n/a")</f>
        <v>0.23689076266306808</v>
      </c>
      <c r="N49" s="99"/>
      <c r="O49" s="99">
        <f t="shared" ref="O49" si="59">IFERROR(E49/E45-1, "n/a")</f>
        <v>1.5826547436831095E-2</v>
      </c>
      <c r="P49" s="99">
        <f t="shared" ref="P49" si="60">IFERROR(F49/F45-1, "n/a")</f>
        <v>-2.1095994435491483E-2</v>
      </c>
      <c r="Q49" s="99"/>
      <c r="R49" s="99">
        <f t="shared" ref="R49" si="61">IFERROR(H49/H45-1, "n/a")</f>
        <v>0.13039356177911299</v>
      </c>
      <c r="S49" s="99">
        <f t="shared" ref="S49" si="62">IFERROR(I49/I45-1, "n/a")</f>
        <v>-5.2091892389314332E-3</v>
      </c>
      <c r="T49" s="99">
        <f t="shared" ref="T49" si="63">IFERROR(J49/J45-1, "n/a")</f>
        <v>0.1122886829249401</v>
      </c>
      <c r="V49" s="99">
        <f t="shared" ref="V49" si="64">IFERROR(B49/B48-1, "n/a")</f>
        <v>3.213518830137696E-2</v>
      </c>
      <c r="W49" s="99">
        <f t="shared" ref="W49" si="65">IFERROR(C49/C48-1, "n/a")</f>
        <v>-1.4689254855586475E-2</v>
      </c>
      <c r="X49" s="99"/>
      <c r="Y49" s="99">
        <f t="shared" ref="Y49" si="66">IFERROR(E49/E48-1, "n/a")</f>
        <v>7.4441842796721946E-3</v>
      </c>
      <c r="Z49" s="99">
        <f t="shared" ref="Z49" si="67">IFERROR(F49/F48-1, "n/a")</f>
        <v>-2.2242479345886523E-2</v>
      </c>
      <c r="AA49" s="99"/>
      <c r="AB49" s="99">
        <f t="shared" ref="AB49" si="68">IFERROR(H49/H48-1, "n/a")</f>
        <v>2.5491420768972706E-2</v>
      </c>
      <c r="AC49" s="99">
        <f t="shared" ref="AC49" si="69">IFERROR(I49/I48-1, "n/a")</f>
        <v>-9.4172861892096726E-3</v>
      </c>
      <c r="AD49" s="99">
        <f t="shared" ref="AD49" si="70">IFERROR(J49/J48-1, "n/a")</f>
        <v>2.1194150140102508E-2</v>
      </c>
    </row>
    <row r="50" spans="1:30" x14ac:dyDescent="0.2">
      <c r="A50" s="31" t="s">
        <v>127</v>
      </c>
      <c r="B50" s="41">
        <v>8907.259</v>
      </c>
      <c r="C50" s="41">
        <v>1366.6592981000001</v>
      </c>
      <c r="E50" s="41">
        <v>616.8666665867745</v>
      </c>
      <c r="F50" s="41">
        <v>780.25424862181274</v>
      </c>
      <c r="H50" s="55">
        <f t="shared" ref="H50" si="71">SUM(B50:C50)</f>
        <v>10273.918298099999</v>
      </c>
      <c r="I50" s="55">
        <f t="shared" ref="I50" si="72">SUM(E50:F50)</f>
        <v>1397.1209152085871</v>
      </c>
      <c r="J50" s="55">
        <f t="shared" ref="J50" si="73">SUM(H50:I50)</f>
        <v>11671.039213308586</v>
      </c>
      <c r="L50" s="99">
        <f t="shared" ref="L50" si="74">IFERROR(B50/B46-1, "n/a")</f>
        <v>0.11745816083301963</v>
      </c>
      <c r="M50" s="99">
        <f t="shared" ref="M50" si="75">IFERROR(C50/C46-1, "n/a")</f>
        <v>1.7162323682643699E-2</v>
      </c>
      <c r="N50" s="99"/>
      <c r="O50" s="99">
        <f t="shared" ref="O50" si="76">IFERROR(E50/E46-1, "n/a")</f>
        <v>2.4655807766556848E-2</v>
      </c>
      <c r="P50" s="99">
        <f t="shared" ref="P50" si="77">IFERROR(F50/F46-1, "n/a")</f>
        <v>-1.8745080441923134E-3</v>
      </c>
      <c r="Q50" s="99"/>
      <c r="R50" s="99">
        <f t="shared" ref="R50" si="78">IFERROR(H50/H46-1, "n/a")</f>
        <v>0.10299082065789178</v>
      </c>
      <c r="S50" s="99">
        <f t="shared" ref="S50" si="79">IFERROR(I50/I46-1, "n/a")</f>
        <v>9.6680034648068958E-3</v>
      </c>
      <c r="T50" s="99">
        <f t="shared" ref="T50" si="80">IFERROR(J50/J46-1, "n/a")</f>
        <v>9.0920279862650721E-2</v>
      </c>
      <c r="V50" s="99">
        <f t="shared" ref="V50" si="81">IFERROR(B50/B49-1, "n/a")</f>
        <v>2.2673717441183294E-2</v>
      </c>
      <c r="W50" s="99">
        <f t="shared" ref="W50" si="82">IFERROR(C50/C49-1, "n/a")</f>
        <v>-5.9243238382041818E-3</v>
      </c>
      <c r="X50" s="99"/>
      <c r="Y50" s="99">
        <f t="shared" ref="Y50" si="83">IFERROR(E50/E49-1, "n/a")</f>
        <v>2.6675033090513667E-2</v>
      </c>
      <c r="Z50" s="99">
        <f t="shared" ref="Z50" si="84">IFERROR(F50/F49-1, "n/a")</f>
        <v>1.7738344474808043E-2</v>
      </c>
      <c r="AA50" s="99"/>
      <c r="AB50" s="99">
        <f t="shared" ref="AB50" si="85">IFERROR(H50/H49-1, "n/a")</f>
        <v>1.8775022246569018E-2</v>
      </c>
      <c r="AC50" s="99">
        <f t="shared" ref="AC50" si="86">IFERROR(I50/I49-1, "n/a")</f>
        <v>2.1664878797295506E-2</v>
      </c>
      <c r="AD50" s="99">
        <f t="shared" ref="AD50" si="87">IFERROR(J50/J49-1, "n/a")</f>
        <v>1.9120100550383379E-2</v>
      </c>
    </row>
    <row r="51" spans="1:30" x14ac:dyDescent="0.2">
      <c r="A51" s="31" t="s">
        <v>128</v>
      </c>
      <c r="B51" s="41">
        <v>9105.6659999999993</v>
      </c>
      <c r="C51" s="41">
        <v>1375.5001572000001</v>
      </c>
      <c r="E51" s="41">
        <v>633.88881355722265</v>
      </c>
      <c r="F51" s="41">
        <v>790.42604919632163</v>
      </c>
      <c r="H51" s="55">
        <f t="shared" ref="H51" si="88">SUM(B51:C51)</f>
        <v>10481.166157199999</v>
      </c>
      <c r="I51" s="55">
        <f t="shared" ref="I51" si="89">SUM(E51:F51)</f>
        <v>1424.3148627535443</v>
      </c>
      <c r="J51" s="55">
        <f t="shared" ref="J51" si="90">SUM(H51:I51)</f>
        <v>11905.481019953544</v>
      </c>
      <c r="L51" s="99">
        <f t="shared" ref="L51" si="91">IFERROR(B51/B47-1, "n/a")</f>
        <v>0.11297161854939253</v>
      </c>
      <c r="M51" s="99">
        <f t="shared" ref="M51" si="92">IFERROR(C51/C47-1, "n/a")</f>
        <v>-1.9589629952111443E-3</v>
      </c>
      <c r="N51" s="99"/>
      <c r="O51" s="99">
        <f t="shared" ref="O51" si="93">IFERROR(E51/E47-1, "n/a")</f>
        <v>6.3934571335205082E-2</v>
      </c>
      <c r="P51" s="99">
        <f t="shared" ref="P51" si="94">IFERROR(F51/F47-1, "n/a")</f>
        <v>5.1931381417710032E-2</v>
      </c>
      <c r="Q51" s="99"/>
      <c r="R51" s="99">
        <f t="shared" ref="R51" si="95">IFERROR(H51/H47-1, "n/a")</f>
        <v>9.640216716180583E-2</v>
      </c>
      <c r="S51" s="99">
        <f t="shared" ref="S51" si="96">IFERROR(I51/I47-1, "n/a")</f>
        <v>5.7239765372681495E-2</v>
      </c>
      <c r="T51" s="99">
        <f t="shared" ref="T51" si="97">IFERROR(J51/J47-1, "n/a")</f>
        <v>9.1564851469356334E-2</v>
      </c>
      <c r="V51" s="99">
        <f t="shared" ref="V51" si="98">IFERROR(B51/B50-1, "n/a")</f>
        <v>2.2274753658785507E-2</v>
      </c>
      <c r="W51" s="99">
        <f t="shared" ref="W51" si="99">IFERROR(C51/C50-1, "n/a")</f>
        <v>6.4689561709279086E-3</v>
      </c>
      <c r="X51" s="99"/>
      <c r="Y51" s="99">
        <f t="shared" ref="Y51" si="100">IFERROR(E51/E50-1, "n/a")</f>
        <v>2.7594531999328931E-2</v>
      </c>
      <c r="Z51" s="99">
        <f t="shared" ref="Z51" si="101">IFERROR(F51/F50-1, "n/a")</f>
        <v>1.3036520586046985E-2</v>
      </c>
      <c r="AA51" s="99"/>
      <c r="AB51" s="99">
        <f t="shared" ref="AB51" si="102">IFERROR(H51/H50-1, "n/a")</f>
        <v>2.017223157578818E-2</v>
      </c>
      <c r="AC51" s="99">
        <f t="shared" ref="AC51" si="103">IFERROR(I51/I50-1, "n/a")</f>
        <v>1.9464276319202556E-2</v>
      </c>
      <c r="AD51" s="99">
        <f t="shared" ref="AD51" si="104">IFERROR(J51/J50-1, "n/a")</f>
        <v>2.0087483416011631E-2</v>
      </c>
    </row>
    <row r="52" spans="1:30" x14ac:dyDescent="0.2">
      <c r="A52" s="31" t="s">
        <v>131</v>
      </c>
      <c r="B52" s="41">
        <v>9301.1679999999997</v>
      </c>
      <c r="C52" s="41">
        <v>1387.9296111929998</v>
      </c>
      <c r="E52" s="41">
        <v>672.78061676056996</v>
      </c>
      <c r="F52" s="41">
        <v>839.74995502875049</v>
      </c>
      <c r="H52" s="55">
        <f t="shared" ref="H52" si="105">SUM(B52:C52)</f>
        <v>10689.097611192999</v>
      </c>
      <c r="I52" s="55">
        <f t="shared" ref="I52" si="106">SUM(E52:F52)</f>
        <v>1512.5305717893204</v>
      </c>
      <c r="J52" s="55">
        <f t="shared" ref="J52" si="107">SUM(H52:I52)</f>
        <v>12201.62818298232</v>
      </c>
      <c r="L52" s="99">
        <f t="shared" ref="L52" si="108">IFERROR(B52/B48-1, "n/a")</f>
        <v>0.10221695541914522</v>
      </c>
      <c r="M52" s="99">
        <f t="shared" ref="M52" si="109">IFERROR(C52/C48-1, "n/a")</f>
        <v>-5.2822968587401542E-3</v>
      </c>
      <c r="N52" s="99"/>
      <c r="O52" s="99">
        <f t="shared" ref="O52" si="110">IFERROR(E52/E48-1, "n/a")</f>
        <v>0.12807029331309705</v>
      </c>
      <c r="P52" s="99">
        <f t="shared" ref="P52" si="111">IFERROR(F52/F48-1, "n/a")</f>
        <v>7.0979479450895777E-2</v>
      </c>
      <c r="Q52" s="99"/>
      <c r="R52" s="99">
        <f t="shared" ref="R52" si="112">IFERROR(H52/H48-1, "n/a")</f>
        <v>8.6964237097489239E-2</v>
      </c>
      <c r="S52" s="99">
        <f t="shared" ref="S52" si="113">IFERROR(I52/I48-1, "n/a")</f>
        <v>9.5643777348764614E-2</v>
      </c>
      <c r="T52" s="99">
        <f t="shared" ref="T52" si="114">IFERROR(J52/J48-1, "n/a")</f>
        <v>8.8032690690988957E-2</v>
      </c>
      <c r="V52" s="99">
        <f t="shared" ref="V52" si="115">IFERROR(B52/B51-1, "n/a")</f>
        <v>2.1470368010423346E-2</v>
      </c>
      <c r="W52" s="99">
        <f t="shared" ref="W52" si="116">IFERROR(C52/C51-1, "n/a")</f>
        <v>9.0363159378341606E-3</v>
      </c>
      <c r="X52" s="99"/>
      <c r="Y52" s="99">
        <f t="shared" ref="Y52" si="117">IFERROR(E52/E51-1, "n/a")</f>
        <v>6.1354298059144385E-2</v>
      </c>
      <c r="Z52" s="99">
        <f t="shared" ref="Z52" si="118">IFERROR(F52/F51-1, "n/a")</f>
        <v>6.2401670444160784E-2</v>
      </c>
      <c r="AA52" s="99"/>
      <c r="AB52" s="99">
        <f t="shared" ref="AB52" si="119">IFERROR(H52/H51-1, "n/a")</f>
        <v>1.9838580065841382E-2</v>
      </c>
      <c r="AC52" s="99">
        <f t="shared" ref="AC52" si="120">IFERROR(I52/I51-1, "n/a")</f>
        <v>6.1935539214436064E-2</v>
      </c>
      <c r="AD52" s="99">
        <f t="shared" ref="AD52" si="121">IFERROR(J52/J51-1, "n/a")</f>
        <v>2.4874859111734704E-2</v>
      </c>
    </row>
  </sheetData>
  <mergeCells count="11">
    <mergeCell ref="E18:F18"/>
    <mergeCell ref="B18:C18"/>
    <mergeCell ref="H18:J18"/>
    <mergeCell ref="L18:M18"/>
    <mergeCell ref="O18:P18"/>
    <mergeCell ref="V17:AD17"/>
    <mergeCell ref="V18:W18"/>
    <mergeCell ref="Y18:Z18"/>
    <mergeCell ref="AB18:AD18"/>
    <mergeCell ref="R18:T18"/>
    <mergeCell ref="L17:T17"/>
  </mergeCells>
  <phoneticPr fontId="0" type="noConversion"/>
  <pageMargins left="0.75" right="0.75" top="1.5" bottom="1" header="0.5" footer="0.5"/>
  <pageSetup scale="7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IL95"/>
  <sheetViews>
    <sheetView zoomScaleNormal="100" zoomScaleSheetLayoutView="100" workbookViewId="0">
      <pane ySplit="19" topLeftCell="A48" activePane="bottomLeft" state="frozen"/>
      <selection pane="bottomLeft" activeCell="B48" sqref="B48"/>
    </sheetView>
  </sheetViews>
  <sheetFormatPr defaultColWidth="9.140625" defaultRowHeight="12" x14ac:dyDescent="0.2"/>
  <cols>
    <col min="1" max="1" width="9.140625" style="56"/>
    <col min="2" max="2" width="6.85546875" style="41" customWidth="1"/>
    <col min="3" max="3" width="7.42578125" style="41" customWidth="1"/>
    <col min="4" max="4" width="7" style="41" customWidth="1"/>
    <col min="5" max="5" width="2.7109375" style="41" customWidth="1"/>
    <col min="6" max="6" width="7.28515625" style="41" customWidth="1"/>
    <col min="7" max="7" width="11.28515625" style="41" customWidth="1"/>
    <col min="8" max="8" width="5.5703125" style="41" customWidth="1"/>
    <col min="9" max="9" width="2.7109375" style="41" customWidth="1"/>
    <col min="10" max="10" width="7" style="41" customWidth="1"/>
    <col min="11" max="11" width="9.140625" style="41" customWidth="1"/>
    <col min="12" max="12" width="14.140625" style="41" customWidth="1"/>
    <col min="13" max="13" width="8.140625" style="41" customWidth="1"/>
    <col min="14" max="14" width="8.5703125" style="41" customWidth="1"/>
    <col min="15" max="15" width="8.85546875" style="41" customWidth="1"/>
    <col min="16" max="16" width="7.140625" style="41" customWidth="1"/>
    <col min="17" max="17" width="2.7109375" style="33" customWidth="1"/>
    <col min="18" max="18" width="7.42578125" style="91" customWidth="1"/>
    <col min="19" max="19" width="11.28515625" style="91" customWidth="1"/>
    <col min="20" max="20" width="6.85546875" style="91" customWidth="1"/>
    <col min="21" max="21" width="2.7109375" style="91" customWidth="1"/>
    <col min="22" max="22" width="7.5703125" style="91" customWidth="1"/>
    <col min="23" max="23" width="9.28515625" style="91" customWidth="1"/>
    <col min="24" max="24" width="14.28515625" style="91" customWidth="1"/>
    <col min="25" max="25" width="8.7109375" style="91" customWidth="1"/>
    <col min="26" max="26" width="8.42578125" style="91" customWidth="1"/>
    <col min="27" max="27" width="7.85546875" style="91" customWidth="1"/>
    <col min="28" max="28" width="14.5703125" style="91" customWidth="1"/>
    <col min="29" max="29" width="2.7109375" style="91" customWidth="1"/>
    <col min="30" max="30" width="7.28515625" style="91" customWidth="1"/>
    <col min="31" max="31" width="10.85546875" style="91" customWidth="1"/>
    <col min="32" max="32" width="6.85546875" style="91" customWidth="1"/>
    <col min="33" max="33" width="2.7109375" style="91" customWidth="1"/>
    <col min="34" max="34" width="7.28515625" style="91" customWidth="1"/>
    <col min="35" max="35" width="9.28515625" style="91" customWidth="1"/>
    <col min="36" max="36" width="14.140625" style="91" customWidth="1"/>
    <col min="37" max="37" width="7.7109375" style="91" customWidth="1"/>
    <col min="38" max="38" width="8.7109375" style="91" customWidth="1"/>
    <col min="39" max="39" width="8.28515625" style="91" customWidth="1"/>
    <col min="40" max="40" width="18.5703125" style="91" customWidth="1"/>
    <col min="41" max="16384" width="9.140625" style="33"/>
  </cols>
  <sheetData>
    <row r="1" spans="1:40" s="4" customFormat="1" ht="12.75" x14ac:dyDescent="0.2">
      <c r="A1" s="21" t="s">
        <v>67</v>
      </c>
      <c r="B1" s="21" t="s">
        <v>21</v>
      </c>
      <c r="C1" s="63"/>
      <c r="D1" s="63"/>
      <c r="E1" s="63"/>
      <c r="F1" s="63"/>
      <c r="G1" s="63"/>
      <c r="H1" s="63"/>
      <c r="I1" s="63"/>
      <c r="J1" s="63"/>
      <c r="K1" s="63"/>
      <c r="L1" s="63"/>
      <c r="M1" s="63"/>
      <c r="N1" s="63"/>
      <c r="O1" s="63"/>
      <c r="P1" s="63"/>
      <c r="R1" s="126"/>
      <c r="S1" s="126"/>
      <c r="T1" s="126"/>
      <c r="U1" s="126"/>
      <c r="V1" s="126"/>
      <c r="W1" s="126"/>
      <c r="X1" s="126"/>
      <c r="Y1" s="126"/>
      <c r="Z1" s="126"/>
      <c r="AA1" s="126"/>
      <c r="AB1" s="126"/>
      <c r="AC1" s="126"/>
      <c r="AD1" s="126"/>
      <c r="AE1" s="126"/>
      <c r="AF1" s="126"/>
      <c r="AG1" s="126"/>
      <c r="AH1" s="126"/>
      <c r="AI1" s="126"/>
      <c r="AJ1" s="126"/>
      <c r="AK1" s="126"/>
      <c r="AL1" s="126"/>
      <c r="AM1" s="126"/>
      <c r="AN1" s="126"/>
    </row>
    <row r="2" spans="1:40" s="4" customFormat="1" ht="12.75" x14ac:dyDescent="0.2">
      <c r="A2" s="21" t="s">
        <v>68</v>
      </c>
      <c r="B2" s="21" t="s">
        <v>36</v>
      </c>
      <c r="C2" s="63"/>
      <c r="D2" s="63"/>
      <c r="E2" s="63"/>
      <c r="F2" s="63"/>
      <c r="G2" s="63"/>
      <c r="H2" s="63"/>
      <c r="I2" s="63"/>
      <c r="J2" s="63"/>
      <c r="K2" s="63"/>
      <c r="L2" s="63"/>
      <c r="M2" s="63"/>
      <c r="N2" s="63"/>
      <c r="O2" s="63"/>
      <c r="P2" s="63"/>
      <c r="R2" s="126"/>
      <c r="S2" s="126"/>
      <c r="T2" s="126"/>
      <c r="U2" s="126"/>
      <c r="V2" s="126"/>
      <c r="W2" s="126"/>
      <c r="X2" s="126"/>
      <c r="Y2" s="126"/>
      <c r="Z2" s="126"/>
      <c r="AA2" s="126"/>
      <c r="AB2" s="126"/>
      <c r="AC2" s="126"/>
      <c r="AD2" s="126"/>
      <c r="AE2" s="126"/>
      <c r="AF2" s="126"/>
      <c r="AG2" s="126"/>
      <c r="AH2" s="126"/>
      <c r="AI2" s="126"/>
      <c r="AJ2" s="126"/>
      <c r="AK2" s="126"/>
      <c r="AL2" s="126"/>
      <c r="AM2" s="126"/>
      <c r="AN2" s="126"/>
    </row>
    <row r="3" spans="1:40" s="4" customFormat="1" ht="12.75" x14ac:dyDescent="0.2">
      <c r="A3" s="21" t="s">
        <v>70</v>
      </c>
      <c r="B3" s="21" t="s">
        <v>93</v>
      </c>
      <c r="C3" s="63"/>
      <c r="D3" s="63"/>
      <c r="E3" s="63"/>
      <c r="F3" s="63"/>
      <c r="G3" s="63"/>
      <c r="H3" s="63"/>
      <c r="I3" s="63"/>
      <c r="J3" s="63"/>
      <c r="K3" s="63"/>
      <c r="L3" s="63"/>
      <c r="M3" s="63"/>
      <c r="N3" s="63"/>
      <c r="O3" s="63"/>
      <c r="P3" s="63"/>
      <c r="R3" s="126"/>
      <c r="S3" s="126"/>
      <c r="T3" s="126"/>
      <c r="U3" s="126"/>
      <c r="V3" s="126"/>
      <c r="W3" s="126"/>
      <c r="X3" s="126"/>
      <c r="Y3" s="126"/>
      <c r="Z3" s="126"/>
      <c r="AA3" s="126"/>
      <c r="AB3" s="126"/>
      <c r="AC3" s="126"/>
      <c r="AD3" s="126"/>
      <c r="AE3" s="126"/>
      <c r="AF3" s="126"/>
      <c r="AG3" s="126"/>
      <c r="AH3" s="126"/>
      <c r="AI3" s="126"/>
      <c r="AJ3" s="126"/>
      <c r="AK3" s="126"/>
      <c r="AL3" s="126"/>
      <c r="AM3" s="126"/>
      <c r="AN3" s="126"/>
    </row>
    <row r="4" spans="1:40" s="43" customFormat="1" ht="11.25" x14ac:dyDescent="0.2">
      <c r="A4" s="32" t="s">
        <v>91</v>
      </c>
      <c r="B4" s="61" t="s">
        <v>140</v>
      </c>
      <c r="C4" s="62"/>
      <c r="D4" s="62"/>
      <c r="E4" s="62"/>
      <c r="F4" s="62"/>
      <c r="G4" s="62"/>
      <c r="H4" s="62"/>
      <c r="I4" s="62"/>
      <c r="J4" s="62"/>
      <c r="K4" s="62"/>
      <c r="L4" s="62"/>
      <c r="M4" s="62"/>
      <c r="N4" s="62"/>
      <c r="O4" s="62"/>
      <c r="P4" s="62"/>
      <c r="R4" s="90"/>
      <c r="S4" s="90"/>
      <c r="T4" s="90"/>
      <c r="U4" s="90"/>
      <c r="V4" s="90"/>
      <c r="W4" s="90"/>
      <c r="X4" s="90"/>
      <c r="Y4" s="90"/>
      <c r="Z4" s="90"/>
      <c r="AA4" s="90"/>
      <c r="AB4" s="90"/>
      <c r="AC4" s="90"/>
      <c r="AD4" s="90"/>
      <c r="AE4" s="90"/>
      <c r="AF4" s="90"/>
      <c r="AG4" s="90"/>
      <c r="AH4" s="90"/>
      <c r="AI4" s="90"/>
      <c r="AJ4" s="90"/>
      <c r="AK4" s="90"/>
      <c r="AL4" s="90"/>
      <c r="AM4" s="90"/>
      <c r="AN4" s="90"/>
    </row>
    <row r="5" spans="1:40" s="43" customFormat="1" ht="11.25" x14ac:dyDescent="0.2">
      <c r="A5" s="32" t="s">
        <v>92</v>
      </c>
      <c r="B5" s="84" t="s">
        <v>147</v>
      </c>
      <c r="D5" s="44"/>
      <c r="R5" s="90"/>
      <c r="S5" s="90"/>
      <c r="T5" s="90"/>
      <c r="U5" s="90"/>
      <c r="V5" s="90"/>
      <c r="W5" s="90"/>
      <c r="X5" s="90"/>
      <c r="Y5" s="90"/>
      <c r="Z5" s="90"/>
      <c r="AA5" s="90"/>
      <c r="AB5" s="90"/>
      <c r="AC5" s="90"/>
      <c r="AD5" s="90"/>
      <c r="AE5" s="90"/>
      <c r="AF5" s="90"/>
      <c r="AG5" s="90"/>
      <c r="AH5" s="90"/>
      <c r="AI5" s="90"/>
      <c r="AJ5" s="90"/>
      <c r="AK5" s="90"/>
      <c r="AL5" s="90"/>
      <c r="AM5" s="90"/>
      <c r="AN5" s="90"/>
    </row>
    <row r="6" spans="1:40" s="43" customFormat="1" ht="11.25" x14ac:dyDescent="0.2">
      <c r="A6" s="32"/>
      <c r="B6" s="32" t="s">
        <v>34</v>
      </c>
      <c r="C6" s="62"/>
      <c r="D6" s="62"/>
      <c r="E6" s="62"/>
      <c r="F6" s="62"/>
      <c r="G6" s="62"/>
      <c r="H6" s="62"/>
      <c r="I6" s="62"/>
      <c r="J6" s="62"/>
      <c r="K6" s="62"/>
      <c r="L6" s="62"/>
      <c r="M6" s="62"/>
      <c r="N6" s="62"/>
      <c r="O6" s="62"/>
      <c r="P6" s="62"/>
      <c r="R6" s="90"/>
      <c r="S6" s="90"/>
      <c r="T6" s="90"/>
      <c r="U6" s="90"/>
      <c r="V6" s="90"/>
      <c r="W6" s="90"/>
      <c r="X6" s="90"/>
      <c r="Y6" s="90"/>
      <c r="Z6" s="90"/>
      <c r="AA6" s="90"/>
      <c r="AB6" s="90"/>
      <c r="AC6" s="90"/>
      <c r="AD6" s="90"/>
      <c r="AE6" s="90"/>
      <c r="AF6" s="90"/>
      <c r="AG6" s="90"/>
      <c r="AH6" s="90"/>
      <c r="AI6" s="90"/>
      <c r="AJ6" s="90"/>
      <c r="AK6" s="90"/>
      <c r="AL6" s="90"/>
      <c r="AM6" s="90"/>
      <c r="AN6" s="90"/>
    </row>
    <row r="7" spans="1:40" s="43" customFormat="1" ht="11.25" x14ac:dyDescent="0.2">
      <c r="A7" s="32"/>
      <c r="B7" s="32" t="s">
        <v>33</v>
      </c>
      <c r="C7" s="62"/>
      <c r="D7" s="62"/>
      <c r="E7" s="62"/>
      <c r="F7" s="62"/>
      <c r="G7" s="62"/>
      <c r="H7" s="62"/>
      <c r="I7" s="62"/>
      <c r="J7" s="62"/>
      <c r="K7" s="62"/>
      <c r="L7" s="62"/>
      <c r="M7" s="62"/>
      <c r="N7" s="62"/>
      <c r="O7" s="62"/>
      <c r="P7" s="62"/>
      <c r="R7" s="90"/>
      <c r="S7" s="90"/>
      <c r="T7" s="90"/>
      <c r="U7" s="90"/>
      <c r="V7" s="90"/>
      <c r="W7" s="90"/>
      <c r="X7" s="90"/>
      <c r="Y7" s="90"/>
      <c r="Z7" s="90"/>
      <c r="AA7" s="90"/>
      <c r="AB7" s="90"/>
      <c r="AC7" s="90"/>
      <c r="AD7" s="90"/>
      <c r="AE7" s="90"/>
      <c r="AF7" s="90"/>
      <c r="AG7" s="90"/>
      <c r="AH7" s="90"/>
      <c r="AI7" s="90"/>
      <c r="AJ7" s="90"/>
      <c r="AK7" s="90"/>
      <c r="AL7" s="90"/>
      <c r="AM7" s="90"/>
      <c r="AN7" s="90"/>
    </row>
    <row r="8" spans="1:40" s="43" customFormat="1" ht="11.25" x14ac:dyDescent="0.2">
      <c r="A8" s="32"/>
      <c r="B8" s="32" t="s">
        <v>50</v>
      </c>
      <c r="C8" s="62"/>
      <c r="D8" s="62"/>
      <c r="E8" s="62"/>
      <c r="F8" s="62"/>
      <c r="G8" s="62"/>
      <c r="H8" s="62"/>
      <c r="I8" s="62"/>
      <c r="J8" s="62"/>
      <c r="K8" s="62"/>
      <c r="L8" s="62"/>
      <c r="M8" s="62"/>
      <c r="N8" s="62"/>
      <c r="O8" s="62"/>
      <c r="P8" s="62"/>
      <c r="R8" s="90"/>
      <c r="S8" s="90"/>
      <c r="T8" s="90"/>
      <c r="U8" s="90"/>
      <c r="V8" s="90"/>
      <c r="W8" s="90"/>
      <c r="X8" s="90"/>
      <c r="Y8" s="90"/>
      <c r="Z8" s="90"/>
      <c r="AA8" s="90"/>
      <c r="AB8" s="90"/>
      <c r="AC8" s="90"/>
      <c r="AD8" s="90"/>
      <c r="AE8" s="90"/>
      <c r="AF8" s="90"/>
      <c r="AG8" s="90"/>
      <c r="AH8" s="90"/>
      <c r="AI8" s="90"/>
      <c r="AJ8" s="90"/>
      <c r="AK8" s="90"/>
      <c r="AL8" s="90"/>
      <c r="AM8" s="90"/>
      <c r="AN8" s="90"/>
    </row>
    <row r="9" spans="1:40" s="43" customFormat="1" ht="11.25" x14ac:dyDescent="0.2">
      <c r="A9" s="32"/>
      <c r="B9" s="32" t="s">
        <v>48</v>
      </c>
      <c r="C9" s="62"/>
      <c r="D9" s="62"/>
      <c r="E9" s="62"/>
      <c r="F9" s="62"/>
      <c r="G9" s="62"/>
      <c r="H9" s="62"/>
      <c r="I9" s="62"/>
      <c r="J9" s="62"/>
      <c r="K9" s="62"/>
      <c r="L9" s="62"/>
      <c r="M9" s="62"/>
      <c r="N9" s="62"/>
      <c r="O9" s="62"/>
      <c r="P9" s="62"/>
      <c r="R9" s="90"/>
      <c r="S9" s="90"/>
      <c r="T9" s="90"/>
      <c r="U9" s="90"/>
      <c r="V9" s="90"/>
      <c r="W9" s="90"/>
      <c r="X9" s="90"/>
      <c r="Y9" s="90"/>
      <c r="Z9" s="90"/>
      <c r="AA9" s="90"/>
      <c r="AB9" s="90"/>
      <c r="AC9" s="90"/>
      <c r="AD9" s="90"/>
      <c r="AE9" s="90"/>
      <c r="AF9" s="90"/>
      <c r="AG9" s="90"/>
      <c r="AH9" s="90"/>
      <c r="AI9" s="90"/>
      <c r="AJ9" s="90"/>
      <c r="AK9" s="90"/>
      <c r="AL9" s="90"/>
      <c r="AM9" s="90"/>
      <c r="AN9" s="90"/>
    </row>
    <row r="10" spans="1:40" s="43" customFormat="1" ht="11.25" x14ac:dyDescent="0.2">
      <c r="A10" s="32"/>
      <c r="B10" s="32" t="s">
        <v>117</v>
      </c>
      <c r="C10" s="62"/>
      <c r="D10" s="62"/>
      <c r="E10" s="62"/>
      <c r="F10" s="62"/>
      <c r="G10" s="62"/>
      <c r="H10" s="62"/>
      <c r="I10" s="62"/>
      <c r="J10" s="62"/>
      <c r="K10" s="62"/>
      <c r="L10" s="62"/>
      <c r="M10" s="62"/>
      <c r="N10" s="62"/>
      <c r="O10" s="62"/>
      <c r="P10" s="62"/>
      <c r="R10" s="90"/>
      <c r="S10" s="90"/>
      <c r="T10" s="90"/>
      <c r="U10" s="90"/>
      <c r="V10" s="90"/>
      <c r="W10" s="90"/>
      <c r="X10" s="90"/>
      <c r="Y10" s="90"/>
      <c r="Z10" s="90"/>
      <c r="AA10" s="90"/>
      <c r="AB10" s="90"/>
      <c r="AC10" s="90"/>
      <c r="AD10" s="90"/>
      <c r="AE10" s="90"/>
      <c r="AF10" s="90"/>
      <c r="AG10" s="90"/>
      <c r="AH10" s="90"/>
      <c r="AI10" s="90"/>
      <c r="AJ10" s="90"/>
      <c r="AK10" s="90"/>
      <c r="AL10" s="90"/>
      <c r="AM10" s="90"/>
      <c r="AN10" s="90"/>
    </row>
    <row r="11" spans="1:40" s="43" customFormat="1" ht="11.25" x14ac:dyDescent="0.2">
      <c r="A11" s="32"/>
      <c r="B11" s="32" t="s">
        <v>38</v>
      </c>
      <c r="C11" s="62"/>
      <c r="D11" s="62"/>
      <c r="E11" s="62"/>
      <c r="F11" s="62"/>
      <c r="G11" s="62"/>
      <c r="H11" s="62"/>
      <c r="I11" s="62"/>
      <c r="J11" s="62"/>
      <c r="K11" s="62"/>
      <c r="L11" s="62"/>
      <c r="M11" s="62"/>
      <c r="N11" s="62"/>
      <c r="O11" s="62"/>
      <c r="P11" s="62"/>
      <c r="R11" s="90"/>
      <c r="S11" s="90"/>
      <c r="T11" s="90"/>
      <c r="U11" s="90"/>
      <c r="V11" s="90"/>
      <c r="W11" s="90"/>
      <c r="X11" s="90"/>
      <c r="Y11" s="90"/>
      <c r="Z11" s="90"/>
      <c r="AA11" s="90"/>
      <c r="AB11" s="90"/>
      <c r="AC11" s="90"/>
      <c r="AD11" s="90"/>
      <c r="AE11" s="90"/>
      <c r="AF11" s="90"/>
      <c r="AG11" s="90"/>
      <c r="AH11" s="90"/>
      <c r="AI11" s="90"/>
      <c r="AJ11" s="90"/>
      <c r="AK11" s="90"/>
      <c r="AL11" s="90"/>
      <c r="AM11" s="90"/>
      <c r="AN11" s="90"/>
    </row>
    <row r="12" spans="1:40" s="43" customFormat="1" ht="11.25" x14ac:dyDescent="0.2">
      <c r="A12" s="32"/>
      <c r="B12" s="32" t="s">
        <v>47</v>
      </c>
      <c r="C12" s="62"/>
      <c r="D12" s="62"/>
      <c r="E12" s="62"/>
      <c r="F12" s="62"/>
      <c r="G12" s="62"/>
      <c r="H12" s="62"/>
      <c r="I12" s="62"/>
      <c r="J12" s="62"/>
      <c r="K12" s="62"/>
      <c r="L12" s="62"/>
      <c r="M12" s="62"/>
      <c r="N12" s="62"/>
      <c r="O12" s="62"/>
      <c r="P12" s="62"/>
      <c r="R12" s="90"/>
      <c r="S12" s="90"/>
      <c r="T12" s="90"/>
      <c r="U12" s="90"/>
      <c r="V12" s="90"/>
      <c r="W12" s="90"/>
      <c r="X12" s="90"/>
      <c r="Y12" s="90"/>
      <c r="Z12" s="90"/>
      <c r="AA12" s="90"/>
      <c r="AB12" s="90"/>
      <c r="AC12" s="90"/>
      <c r="AD12" s="90"/>
      <c r="AE12" s="90"/>
      <c r="AF12" s="90"/>
      <c r="AG12" s="90"/>
      <c r="AH12" s="90"/>
      <c r="AI12" s="90"/>
      <c r="AJ12" s="90"/>
      <c r="AK12" s="90"/>
      <c r="AL12" s="90"/>
      <c r="AM12" s="90"/>
      <c r="AN12" s="90"/>
    </row>
    <row r="13" spans="1:40" s="43" customFormat="1" ht="11.25" x14ac:dyDescent="0.2">
      <c r="A13" s="32"/>
      <c r="B13" s="32" t="s">
        <v>56</v>
      </c>
      <c r="C13" s="62"/>
      <c r="D13" s="62"/>
      <c r="E13" s="62"/>
      <c r="F13" s="62"/>
      <c r="G13" s="62"/>
      <c r="H13" s="62"/>
      <c r="I13" s="62"/>
      <c r="J13" s="62"/>
      <c r="K13" s="62"/>
      <c r="L13" s="62"/>
      <c r="M13" s="62"/>
      <c r="N13" s="62"/>
      <c r="O13" s="62"/>
      <c r="P13" s="62"/>
      <c r="R13" s="90"/>
      <c r="S13" s="90"/>
      <c r="T13" s="90"/>
      <c r="U13" s="90"/>
      <c r="V13" s="90"/>
      <c r="W13" s="90"/>
      <c r="X13" s="90"/>
      <c r="Y13" s="90"/>
      <c r="Z13" s="90"/>
      <c r="AA13" s="90"/>
      <c r="AB13" s="90"/>
      <c r="AC13" s="90"/>
      <c r="AD13" s="90"/>
      <c r="AE13" s="90"/>
      <c r="AF13" s="90"/>
      <c r="AG13" s="90"/>
      <c r="AH13" s="90"/>
      <c r="AI13" s="90"/>
      <c r="AJ13" s="90"/>
      <c r="AK13" s="90"/>
      <c r="AL13" s="90"/>
      <c r="AM13" s="90"/>
      <c r="AN13" s="90"/>
    </row>
    <row r="14" spans="1:40" s="43" customFormat="1" ht="11.25" x14ac:dyDescent="0.2">
      <c r="A14" s="32"/>
      <c r="B14" s="32" t="s">
        <v>26</v>
      </c>
      <c r="C14" s="62"/>
      <c r="D14" s="62"/>
      <c r="E14" s="62"/>
      <c r="F14" s="62"/>
      <c r="G14" s="62"/>
      <c r="H14" s="62"/>
      <c r="I14" s="62"/>
      <c r="J14" s="62"/>
      <c r="K14" s="62"/>
      <c r="L14" s="62"/>
      <c r="M14" s="62"/>
      <c r="N14" s="62"/>
      <c r="O14" s="62"/>
      <c r="P14" s="62"/>
      <c r="R14" s="90"/>
      <c r="S14" s="90"/>
      <c r="T14" s="90"/>
      <c r="U14" s="90"/>
      <c r="V14" s="90"/>
      <c r="W14" s="90"/>
      <c r="X14" s="90"/>
      <c r="Y14" s="90"/>
      <c r="Z14" s="90"/>
      <c r="AA14" s="90"/>
      <c r="AB14" s="90"/>
      <c r="AC14" s="90"/>
      <c r="AD14" s="90"/>
      <c r="AE14" s="90"/>
      <c r="AF14" s="90"/>
      <c r="AG14" s="90"/>
      <c r="AH14" s="90"/>
      <c r="AI14" s="90"/>
      <c r="AJ14" s="90"/>
      <c r="AK14" s="90"/>
      <c r="AL14" s="90"/>
      <c r="AM14" s="90"/>
      <c r="AN14" s="90"/>
    </row>
    <row r="15" spans="1:40" s="43" customFormat="1" ht="11.25" x14ac:dyDescent="0.2">
      <c r="A15" s="32"/>
      <c r="B15" s="32"/>
      <c r="C15" s="62"/>
      <c r="D15" s="62"/>
      <c r="E15" s="62"/>
      <c r="F15" s="62"/>
      <c r="G15" s="62"/>
      <c r="H15" s="62"/>
      <c r="I15" s="62"/>
      <c r="J15" s="62"/>
      <c r="K15" s="62"/>
      <c r="L15" s="62"/>
      <c r="M15" s="62"/>
      <c r="N15" s="62"/>
      <c r="O15" s="62"/>
      <c r="P15" s="62"/>
      <c r="R15" s="90"/>
      <c r="S15" s="90"/>
      <c r="T15" s="90"/>
      <c r="U15" s="90"/>
      <c r="V15" s="90"/>
      <c r="W15" s="90"/>
      <c r="X15" s="90"/>
      <c r="Y15" s="90"/>
      <c r="Z15" s="90"/>
      <c r="AA15" s="90"/>
      <c r="AB15" s="90"/>
      <c r="AC15" s="90"/>
      <c r="AD15" s="90"/>
      <c r="AE15" s="90"/>
      <c r="AF15" s="90"/>
      <c r="AG15" s="90"/>
      <c r="AH15" s="90"/>
      <c r="AI15" s="90"/>
      <c r="AJ15" s="90"/>
      <c r="AK15" s="90"/>
      <c r="AL15" s="90"/>
      <c r="AM15" s="90"/>
      <c r="AN15" s="90"/>
    </row>
    <row r="16" spans="1:40" x14ac:dyDescent="0.2">
      <c r="A16" s="51"/>
      <c r="R16" s="133" t="s">
        <v>105</v>
      </c>
      <c r="S16" s="133"/>
      <c r="T16" s="133"/>
      <c r="U16" s="133"/>
      <c r="V16" s="133"/>
      <c r="W16" s="133"/>
      <c r="X16" s="133"/>
      <c r="Y16" s="133"/>
      <c r="Z16" s="133"/>
      <c r="AA16" s="133"/>
      <c r="AB16" s="133"/>
      <c r="AD16" s="133" t="s">
        <v>112</v>
      </c>
      <c r="AE16" s="133"/>
      <c r="AF16" s="133"/>
      <c r="AG16" s="133"/>
      <c r="AH16" s="133"/>
      <c r="AI16" s="133"/>
      <c r="AJ16" s="133"/>
      <c r="AK16" s="133"/>
      <c r="AL16" s="133"/>
      <c r="AM16" s="133"/>
      <c r="AN16" s="133"/>
    </row>
    <row r="17" spans="1:40" x14ac:dyDescent="0.2">
      <c r="A17" s="51"/>
    </row>
    <row r="18" spans="1:40" ht="12.75" customHeight="1" x14ac:dyDescent="0.2">
      <c r="F18" s="136" t="s">
        <v>12</v>
      </c>
      <c r="G18" s="136"/>
      <c r="H18" s="136"/>
      <c r="I18" s="48"/>
      <c r="J18" s="137" t="s">
        <v>1</v>
      </c>
      <c r="K18" s="137"/>
      <c r="L18" s="137"/>
      <c r="M18" s="137"/>
      <c r="N18" s="137"/>
      <c r="O18" s="137"/>
      <c r="P18" s="137"/>
      <c r="R18" s="134" t="s">
        <v>12</v>
      </c>
      <c r="S18" s="134"/>
      <c r="T18" s="134"/>
      <c r="V18" s="135" t="s">
        <v>1</v>
      </c>
      <c r="W18" s="135"/>
      <c r="X18" s="135"/>
      <c r="Y18" s="135"/>
      <c r="Z18" s="135"/>
      <c r="AA18" s="135"/>
      <c r="AB18" s="135"/>
      <c r="AD18" s="134" t="s">
        <v>12</v>
      </c>
      <c r="AE18" s="134"/>
      <c r="AF18" s="134"/>
      <c r="AH18" s="135" t="s">
        <v>1</v>
      </c>
      <c r="AI18" s="135"/>
      <c r="AJ18" s="135"/>
      <c r="AK18" s="135"/>
      <c r="AL18" s="135"/>
      <c r="AM18" s="135"/>
      <c r="AN18" s="135"/>
    </row>
    <row r="19" spans="1:40" ht="36" x14ac:dyDescent="0.2">
      <c r="A19" s="57" t="s">
        <v>57</v>
      </c>
      <c r="B19" s="59" t="s">
        <v>12</v>
      </c>
      <c r="C19" s="59" t="s">
        <v>1</v>
      </c>
      <c r="D19" s="59" t="s">
        <v>0</v>
      </c>
      <c r="E19" s="59"/>
      <c r="F19" s="60" t="s">
        <v>18</v>
      </c>
      <c r="G19" s="60" t="s">
        <v>45</v>
      </c>
      <c r="H19" s="60" t="s">
        <v>24</v>
      </c>
      <c r="I19" s="60"/>
      <c r="J19" s="60" t="s">
        <v>14</v>
      </c>
      <c r="K19" s="60" t="s">
        <v>49</v>
      </c>
      <c r="L19" s="60" t="s">
        <v>15</v>
      </c>
      <c r="M19" s="60" t="s">
        <v>41</v>
      </c>
      <c r="N19" s="60" t="s">
        <v>16</v>
      </c>
      <c r="O19" s="60" t="s">
        <v>42</v>
      </c>
      <c r="P19" s="60" t="s">
        <v>24</v>
      </c>
      <c r="R19" s="93" t="s">
        <v>18</v>
      </c>
      <c r="S19" s="93" t="s">
        <v>45</v>
      </c>
      <c r="T19" s="93" t="s">
        <v>24</v>
      </c>
      <c r="V19" s="93" t="s">
        <v>14</v>
      </c>
      <c r="W19" s="93" t="s">
        <v>49</v>
      </c>
      <c r="X19" s="93" t="s">
        <v>15</v>
      </c>
      <c r="Y19" s="93" t="s">
        <v>41</v>
      </c>
      <c r="Z19" s="93" t="s">
        <v>16</v>
      </c>
      <c r="AA19" s="93" t="s">
        <v>42</v>
      </c>
      <c r="AB19" s="93" t="s">
        <v>24</v>
      </c>
      <c r="AD19" s="93" t="s">
        <v>18</v>
      </c>
      <c r="AE19" s="93" t="s">
        <v>45</v>
      </c>
      <c r="AF19" s="93" t="s">
        <v>24</v>
      </c>
      <c r="AH19" s="93" t="s">
        <v>14</v>
      </c>
      <c r="AI19" s="93" t="s">
        <v>49</v>
      </c>
      <c r="AJ19" s="93" t="s">
        <v>15</v>
      </c>
      <c r="AK19" s="93" t="s">
        <v>41</v>
      </c>
      <c r="AL19" s="93" t="s">
        <v>16</v>
      </c>
      <c r="AM19" s="93" t="s">
        <v>42</v>
      </c>
      <c r="AN19" s="93" t="s">
        <v>24</v>
      </c>
    </row>
    <row r="20" spans="1:40" x14ac:dyDescent="0.2">
      <c r="A20" s="64">
        <v>1996</v>
      </c>
      <c r="B20" s="55">
        <v>23.418274000000011</v>
      </c>
      <c r="C20" s="55">
        <v>84.92843500000015</v>
      </c>
      <c r="D20" s="55">
        <f>SUM(B20:C20)</f>
        <v>108.34670900000016</v>
      </c>
      <c r="E20" s="55"/>
      <c r="F20" s="65">
        <v>10.082415999999998</v>
      </c>
      <c r="G20" s="65">
        <v>1.7826999999999995</v>
      </c>
      <c r="H20" s="55">
        <v>11.553158000000012</v>
      </c>
      <c r="I20" s="55"/>
      <c r="J20" s="55">
        <v>0.77404000000000017</v>
      </c>
      <c r="K20" s="55">
        <v>33.003898999999983</v>
      </c>
      <c r="L20" s="55">
        <v>1.0592239999999999</v>
      </c>
      <c r="M20" s="55"/>
      <c r="N20" s="55">
        <v>2.1650179999999999</v>
      </c>
      <c r="O20" s="55"/>
      <c r="P20" s="55">
        <v>47.926254000000171</v>
      </c>
      <c r="Q20" s="35"/>
      <c r="R20" s="102" t="s">
        <v>106</v>
      </c>
      <c r="S20" s="102" t="s">
        <v>106</v>
      </c>
      <c r="T20" s="102" t="s">
        <v>106</v>
      </c>
      <c r="U20" s="102"/>
      <c r="V20" s="102" t="s">
        <v>106</v>
      </c>
      <c r="W20" s="102" t="s">
        <v>106</v>
      </c>
      <c r="X20" s="102" t="s">
        <v>106</v>
      </c>
      <c r="Y20" s="102" t="s">
        <v>106</v>
      </c>
      <c r="Z20" s="102" t="s">
        <v>106</v>
      </c>
      <c r="AA20" s="102" t="s">
        <v>106</v>
      </c>
      <c r="AB20" s="102" t="s">
        <v>106</v>
      </c>
      <c r="AD20" s="102" t="s">
        <v>106</v>
      </c>
      <c r="AE20" s="102" t="s">
        <v>106</v>
      </c>
      <c r="AF20" s="102" t="s">
        <v>106</v>
      </c>
      <c r="AG20" s="102"/>
      <c r="AH20" s="102" t="s">
        <v>106</v>
      </c>
      <c r="AI20" s="102" t="s">
        <v>106</v>
      </c>
      <c r="AJ20" s="102" t="s">
        <v>106</v>
      </c>
      <c r="AK20" s="102" t="s">
        <v>106</v>
      </c>
      <c r="AL20" s="102" t="s">
        <v>106</v>
      </c>
      <c r="AM20" s="102" t="s">
        <v>106</v>
      </c>
      <c r="AN20" s="102" t="s">
        <v>106</v>
      </c>
    </row>
    <row r="21" spans="1:40" x14ac:dyDescent="0.2">
      <c r="A21" s="64">
        <v>1997</v>
      </c>
      <c r="B21" s="55">
        <v>41.084476000000009</v>
      </c>
      <c r="C21" s="55">
        <v>138.00140100000019</v>
      </c>
      <c r="D21" s="55">
        <f t="shared" ref="D21:D43" si="0">SUM(B21:C21)</f>
        <v>179.08587700000021</v>
      </c>
      <c r="E21" s="55"/>
      <c r="F21" s="65">
        <v>22.205867000000008</v>
      </c>
      <c r="G21" s="65">
        <v>1.3461980000000002</v>
      </c>
      <c r="H21" s="55">
        <v>17.532411</v>
      </c>
      <c r="I21" s="55"/>
      <c r="J21" s="55">
        <v>1.6954470000000001</v>
      </c>
      <c r="K21" s="55">
        <v>53.003624000000045</v>
      </c>
      <c r="L21" s="55">
        <v>4.2099779999999996</v>
      </c>
      <c r="M21" s="55"/>
      <c r="N21" s="55">
        <v>3.2249239999999997</v>
      </c>
      <c r="O21" s="55"/>
      <c r="P21" s="55">
        <v>75.867428000000132</v>
      </c>
      <c r="Q21" s="35"/>
      <c r="R21" s="99">
        <f>IFERROR(F21/F20-1, "n/a")</f>
        <v>1.202435110790907</v>
      </c>
      <c r="S21" s="99">
        <f t="shared" ref="S21:T36" si="1">IFERROR(G21/G20-1, "n/a")</f>
        <v>-0.24485443428507292</v>
      </c>
      <c r="T21" s="99">
        <f t="shared" si="1"/>
        <v>0.51754273593419065</v>
      </c>
      <c r="U21" s="102"/>
      <c r="V21" s="99">
        <f>IFERROR(J21/J20-1, "n/a")</f>
        <v>1.1903868017156731</v>
      </c>
      <c r="W21" s="99">
        <f t="shared" ref="W21:AB21" si="2">IFERROR(K21/K20-1, "n/a")</f>
        <v>0.60598067519234844</v>
      </c>
      <c r="X21" s="99">
        <f t="shared" si="2"/>
        <v>2.9745870561845273</v>
      </c>
      <c r="Y21" s="99" t="str">
        <f t="shared" si="2"/>
        <v>n/a</v>
      </c>
      <c r="Z21" s="99">
        <f t="shared" si="2"/>
        <v>0.48955990204238486</v>
      </c>
      <c r="AA21" s="99" t="str">
        <f t="shared" si="2"/>
        <v>n/a</v>
      </c>
      <c r="AB21" s="99">
        <f t="shared" si="2"/>
        <v>0.58300350367462195</v>
      </c>
      <c r="AD21" s="102" t="s">
        <v>106</v>
      </c>
      <c r="AE21" s="102" t="s">
        <v>106</v>
      </c>
      <c r="AF21" s="102" t="s">
        <v>106</v>
      </c>
      <c r="AG21" s="102"/>
      <c r="AH21" s="102" t="s">
        <v>106</v>
      </c>
      <c r="AI21" s="102" t="s">
        <v>106</v>
      </c>
      <c r="AJ21" s="102" t="s">
        <v>106</v>
      </c>
      <c r="AK21" s="102" t="s">
        <v>106</v>
      </c>
      <c r="AL21" s="102" t="s">
        <v>106</v>
      </c>
      <c r="AM21" s="102" t="s">
        <v>106</v>
      </c>
      <c r="AN21" s="102" t="s">
        <v>106</v>
      </c>
    </row>
    <row r="22" spans="1:40" x14ac:dyDescent="0.2">
      <c r="A22" s="64">
        <v>1998</v>
      </c>
      <c r="B22" s="55">
        <v>75.881197999999969</v>
      </c>
      <c r="C22" s="55">
        <v>231.61954299999948</v>
      </c>
      <c r="D22" s="55">
        <f t="shared" si="0"/>
        <v>307.50074099999944</v>
      </c>
      <c r="E22" s="55"/>
      <c r="F22" s="65">
        <v>51.544178000000038</v>
      </c>
      <c r="G22" s="65">
        <v>1.0050000000000001</v>
      </c>
      <c r="H22" s="55">
        <v>23.332019999999929</v>
      </c>
      <c r="I22" s="55"/>
      <c r="J22" s="55">
        <v>8.192901000000008</v>
      </c>
      <c r="K22" s="55">
        <v>82.405744999999925</v>
      </c>
      <c r="L22" s="55">
        <v>1.6207239999999996</v>
      </c>
      <c r="M22" s="55"/>
      <c r="N22" s="55">
        <v>5.0088129999999982</v>
      </c>
      <c r="O22" s="55"/>
      <c r="P22" s="55">
        <v>134.39135999999957</v>
      </c>
      <c r="Q22" s="35"/>
      <c r="R22" s="99">
        <f t="shared" ref="R22:R43" si="3">IFERROR(F22/F21-1, "n/a")</f>
        <v>1.3211963757145813</v>
      </c>
      <c r="S22" s="99">
        <f t="shared" si="1"/>
        <v>-0.25345305816826358</v>
      </c>
      <c r="T22" s="99">
        <f t="shared" si="1"/>
        <v>0.33079357995885039</v>
      </c>
      <c r="U22" s="102"/>
      <c r="V22" s="99">
        <f t="shared" ref="V22:V43" si="4">IFERROR(J22/J21-1, "n/a")</f>
        <v>3.8322955539158743</v>
      </c>
      <c r="W22" s="99">
        <f t="shared" ref="W22:W43" si="5">IFERROR(K22/K21-1, "n/a")</f>
        <v>0.55471906977530172</v>
      </c>
      <c r="X22" s="99">
        <f t="shared" ref="X22:X43" si="6">IFERROR(L22/L21-1, "n/a")</f>
        <v>-0.61502791701049275</v>
      </c>
      <c r="Y22" s="99" t="str">
        <f t="shared" ref="Y22:Y43" si="7">IFERROR(M22/M21-1, "n/a")</f>
        <v>n/a</v>
      </c>
      <c r="Z22" s="99">
        <f t="shared" ref="Z22:Z43" si="8">IFERROR(N22/N21-1, "n/a")</f>
        <v>0.55315691160473812</v>
      </c>
      <c r="AA22" s="99" t="str">
        <f t="shared" ref="AA22:AA43" si="9">IFERROR(O22/O21-1, "n/a")</f>
        <v>n/a</v>
      </c>
      <c r="AB22" s="99">
        <f t="shared" ref="AB22:AB43" si="10">IFERROR(P22/P21-1, "n/a")</f>
        <v>0.77139733799858523</v>
      </c>
      <c r="AD22" s="102" t="s">
        <v>106</v>
      </c>
      <c r="AE22" s="102" t="s">
        <v>106</v>
      </c>
      <c r="AF22" s="102" t="s">
        <v>106</v>
      </c>
      <c r="AG22" s="102"/>
      <c r="AH22" s="102" t="s">
        <v>106</v>
      </c>
      <c r="AI22" s="102" t="s">
        <v>106</v>
      </c>
      <c r="AJ22" s="102" t="s">
        <v>106</v>
      </c>
      <c r="AK22" s="102" t="s">
        <v>106</v>
      </c>
      <c r="AL22" s="102" t="s">
        <v>106</v>
      </c>
      <c r="AM22" s="102" t="s">
        <v>106</v>
      </c>
      <c r="AN22" s="102" t="s">
        <v>106</v>
      </c>
    </row>
    <row r="23" spans="1:40" x14ac:dyDescent="0.2">
      <c r="A23" s="64">
        <v>1999</v>
      </c>
      <c r="B23" s="55">
        <v>56.680610999999921</v>
      </c>
      <c r="C23" s="55">
        <v>181.74826400000009</v>
      </c>
      <c r="D23" s="55">
        <f t="shared" si="0"/>
        <v>238.42887500000001</v>
      </c>
      <c r="E23" s="55"/>
      <c r="F23" s="65">
        <v>37.14746499999999</v>
      </c>
      <c r="G23" s="65">
        <v>2.9434329999999997</v>
      </c>
      <c r="H23" s="55">
        <v>16.589712999999932</v>
      </c>
      <c r="I23" s="55"/>
      <c r="J23" s="55">
        <v>24.671404999999961</v>
      </c>
      <c r="K23" s="55">
        <v>71.834540000000104</v>
      </c>
      <c r="L23" s="55">
        <v>1.8596850000000003</v>
      </c>
      <c r="M23" s="55"/>
      <c r="N23" s="55">
        <v>3.6840069999999998</v>
      </c>
      <c r="O23" s="55"/>
      <c r="P23" s="55">
        <v>79.69862700000003</v>
      </c>
      <c r="Q23" s="35"/>
      <c r="R23" s="99">
        <f t="shared" si="3"/>
        <v>-0.27930822759458962</v>
      </c>
      <c r="S23" s="99">
        <f t="shared" si="1"/>
        <v>1.9287890547263675</v>
      </c>
      <c r="T23" s="99">
        <f t="shared" si="1"/>
        <v>-0.28897227929686398</v>
      </c>
      <c r="U23" s="102"/>
      <c r="V23" s="99">
        <f t="shared" si="4"/>
        <v>2.0113149176341736</v>
      </c>
      <c r="W23" s="99">
        <f t="shared" si="5"/>
        <v>-0.1282823788559867</v>
      </c>
      <c r="X23" s="99">
        <f t="shared" si="6"/>
        <v>0.14744089678440053</v>
      </c>
      <c r="Y23" s="99" t="str">
        <f t="shared" si="7"/>
        <v>n/a</v>
      </c>
      <c r="Z23" s="99">
        <f t="shared" si="8"/>
        <v>-0.26449500111104141</v>
      </c>
      <c r="AA23" s="99" t="str">
        <f t="shared" si="9"/>
        <v>n/a</v>
      </c>
      <c r="AB23" s="99">
        <f t="shared" si="10"/>
        <v>-0.40696613978755558</v>
      </c>
      <c r="AD23" s="102" t="s">
        <v>106</v>
      </c>
      <c r="AE23" s="102" t="s">
        <v>106</v>
      </c>
      <c r="AF23" s="102" t="s">
        <v>106</v>
      </c>
      <c r="AG23" s="102"/>
      <c r="AH23" s="102" t="s">
        <v>106</v>
      </c>
      <c r="AI23" s="102" t="s">
        <v>106</v>
      </c>
      <c r="AJ23" s="102" t="s">
        <v>106</v>
      </c>
      <c r="AK23" s="102" t="s">
        <v>106</v>
      </c>
      <c r="AL23" s="102" t="s">
        <v>106</v>
      </c>
      <c r="AM23" s="102" t="s">
        <v>106</v>
      </c>
      <c r="AN23" s="102" t="s">
        <v>106</v>
      </c>
    </row>
    <row r="24" spans="1:40" x14ac:dyDescent="0.2">
      <c r="A24" s="64">
        <v>2000</v>
      </c>
      <c r="B24" s="55">
        <v>47.074009999999994</v>
      </c>
      <c r="C24" s="55">
        <v>148.43730299999947</v>
      </c>
      <c r="D24" s="55">
        <f t="shared" si="0"/>
        <v>195.51131299999946</v>
      </c>
      <c r="E24" s="55"/>
      <c r="F24" s="65">
        <v>28.337662000000012</v>
      </c>
      <c r="G24" s="65">
        <v>3.7967209999999998</v>
      </c>
      <c r="H24" s="55">
        <v>14.93962699999998</v>
      </c>
      <c r="I24" s="55"/>
      <c r="J24" s="55">
        <v>30.708825999999995</v>
      </c>
      <c r="K24" s="55">
        <v>65.651098999999789</v>
      </c>
      <c r="L24" s="55">
        <v>3.0858400000000006</v>
      </c>
      <c r="M24" s="55"/>
      <c r="N24" s="55">
        <v>3.4476599999999991</v>
      </c>
      <c r="O24" s="55"/>
      <c r="P24" s="55">
        <v>45.543877999999694</v>
      </c>
      <c r="Q24" s="35"/>
      <c r="R24" s="99">
        <f t="shared" si="3"/>
        <v>-0.23715758262373976</v>
      </c>
      <c r="S24" s="99">
        <f t="shared" si="1"/>
        <v>0.28989550636960315</v>
      </c>
      <c r="T24" s="99">
        <f t="shared" si="1"/>
        <v>-9.9464409058791947E-2</v>
      </c>
      <c r="U24" s="102"/>
      <c r="V24" s="99">
        <f t="shared" si="4"/>
        <v>0.24471330270813696</v>
      </c>
      <c r="W24" s="99">
        <f t="shared" si="5"/>
        <v>-8.6078939184413339E-2</v>
      </c>
      <c r="X24" s="99">
        <f t="shared" si="6"/>
        <v>0.65933477981486122</v>
      </c>
      <c r="Y24" s="99" t="str">
        <f t="shared" si="7"/>
        <v>n/a</v>
      </c>
      <c r="Z24" s="99">
        <f t="shared" si="8"/>
        <v>-6.4154872669894725E-2</v>
      </c>
      <c r="AA24" s="99" t="str">
        <f t="shared" si="9"/>
        <v>n/a</v>
      </c>
      <c r="AB24" s="99">
        <f t="shared" si="10"/>
        <v>-0.42854877537602154</v>
      </c>
      <c r="AD24" s="102" t="s">
        <v>106</v>
      </c>
      <c r="AE24" s="102" t="s">
        <v>106</v>
      </c>
      <c r="AF24" s="102" t="s">
        <v>106</v>
      </c>
      <c r="AG24" s="102"/>
      <c r="AH24" s="102" t="s">
        <v>106</v>
      </c>
      <c r="AI24" s="102" t="s">
        <v>106</v>
      </c>
      <c r="AJ24" s="102" t="s">
        <v>106</v>
      </c>
      <c r="AK24" s="102" t="s">
        <v>106</v>
      </c>
      <c r="AL24" s="102" t="s">
        <v>106</v>
      </c>
      <c r="AM24" s="102" t="s">
        <v>106</v>
      </c>
      <c r="AN24" s="102" t="s">
        <v>106</v>
      </c>
    </row>
    <row r="25" spans="1:40" x14ac:dyDescent="0.2">
      <c r="A25" s="64">
        <v>2001</v>
      </c>
      <c r="B25" s="55">
        <v>67.427725000000081</v>
      </c>
      <c r="C25" s="55">
        <v>272.0342969999985</v>
      </c>
      <c r="D25" s="55">
        <f t="shared" si="0"/>
        <v>339.46202199999857</v>
      </c>
      <c r="E25" s="55"/>
      <c r="F25" s="65">
        <v>37.810439000000017</v>
      </c>
      <c r="G25" s="65">
        <v>12.205303000000008</v>
      </c>
      <c r="H25" s="55">
        <v>17.411983000000056</v>
      </c>
      <c r="I25" s="55"/>
      <c r="J25" s="55">
        <v>105.09643100000025</v>
      </c>
      <c r="K25" s="55">
        <v>112.14893800000029</v>
      </c>
      <c r="L25" s="55">
        <v>3.8081139999999989</v>
      </c>
      <c r="M25" s="55"/>
      <c r="N25" s="55">
        <v>4.0437720000000015</v>
      </c>
      <c r="O25" s="55"/>
      <c r="P25" s="55">
        <v>46.937041999997973</v>
      </c>
      <c r="Q25" s="35"/>
      <c r="R25" s="99">
        <f t="shared" si="3"/>
        <v>0.33428223542224478</v>
      </c>
      <c r="S25" s="99">
        <f t="shared" si="1"/>
        <v>2.2146957861797083</v>
      </c>
      <c r="T25" s="99">
        <f t="shared" si="1"/>
        <v>0.1654898077442013</v>
      </c>
      <c r="U25" s="102"/>
      <c r="V25" s="99">
        <f t="shared" si="4"/>
        <v>2.4223526161501669</v>
      </c>
      <c r="W25" s="99">
        <f t="shared" si="5"/>
        <v>0.70825682598246598</v>
      </c>
      <c r="X25" s="99">
        <f t="shared" si="6"/>
        <v>0.23406074196977111</v>
      </c>
      <c r="Y25" s="99" t="str">
        <f t="shared" si="7"/>
        <v>n/a</v>
      </c>
      <c r="Z25" s="99">
        <f t="shared" si="8"/>
        <v>0.17290336054019328</v>
      </c>
      <c r="AA25" s="99" t="str">
        <f t="shared" si="9"/>
        <v>n/a</v>
      </c>
      <c r="AB25" s="99">
        <f t="shared" si="10"/>
        <v>3.0589489985861196E-2</v>
      </c>
      <c r="AD25" s="102" t="s">
        <v>106</v>
      </c>
      <c r="AE25" s="102" t="s">
        <v>106</v>
      </c>
      <c r="AF25" s="102" t="s">
        <v>106</v>
      </c>
      <c r="AG25" s="102"/>
      <c r="AH25" s="102" t="s">
        <v>106</v>
      </c>
      <c r="AI25" s="102" t="s">
        <v>106</v>
      </c>
      <c r="AJ25" s="102" t="s">
        <v>106</v>
      </c>
      <c r="AK25" s="102" t="s">
        <v>106</v>
      </c>
      <c r="AL25" s="102" t="s">
        <v>106</v>
      </c>
      <c r="AM25" s="102" t="s">
        <v>106</v>
      </c>
      <c r="AN25" s="102" t="s">
        <v>106</v>
      </c>
    </row>
    <row r="26" spans="1:40" x14ac:dyDescent="0.2">
      <c r="A26" s="64">
        <v>2002</v>
      </c>
      <c r="B26" s="55">
        <v>54.426577000000108</v>
      </c>
      <c r="C26" s="55">
        <v>420.99464700000186</v>
      </c>
      <c r="D26" s="55">
        <f t="shared" si="0"/>
        <v>475.42122400000198</v>
      </c>
      <c r="E26" s="55"/>
      <c r="F26" s="65">
        <v>36.758111999999976</v>
      </c>
      <c r="G26" s="65">
        <v>3.2796659999999989</v>
      </c>
      <c r="H26" s="55">
        <v>14.388799000000134</v>
      </c>
      <c r="I26" s="55"/>
      <c r="J26" s="55">
        <v>150.94030600000053</v>
      </c>
      <c r="K26" s="55">
        <v>181.43203399999925</v>
      </c>
      <c r="L26" s="55">
        <v>16.025464999999993</v>
      </c>
      <c r="M26" s="55"/>
      <c r="N26" s="55">
        <v>4.2608150000000018</v>
      </c>
      <c r="O26" s="55"/>
      <c r="P26" s="55">
        <v>68.336027000002105</v>
      </c>
      <c r="Q26" s="35"/>
      <c r="R26" s="99">
        <f t="shared" si="3"/>
        <v>-2.7831652523263251E-2</v>
      </c>
      <c r="S26" s="99">
        <f t="shared" si="1"/>
        <v>-0.7312917180343661</v>
      </c>
      <c r="T26" s="99">
        <f t="shared" si="1"/>
        <v>-0.17362663402553935</v>
      </c>
      <c r="U26" s="102"/>
      <c r="V26" s="99">
        <f t="shared" si="4"/>
        <v>0.4362077243136846</v>
      </c>
      <c r="W26" s="99">
        <f t="shared" si="5"/>
        <v>0.61777754863803325</v>
      </c>
      <c r="X26" s="99">
        <f t="shared" si="6"/>
        <v>3.2082419276313674</v>
      </c>
      <c r="Y26" s="99" t="str">
        <f t="shared" si="7"/>
        <v>n/a</v>
      </c>
      <c r="Z26" s="99">
        <f t="shared" si="8"/>
        <v>5.3673401962326395E-2</v>
      </c>
      <c r="AA26" s="99" t="str">
        <f t="shared" si="9"/>
        <v>n/a</v>
      </c>
      <c r="AB26" s="99">
        <f t="shared" si="10"/>
        <v>0.4559082568519135</v>
      </c>
      <c r="AD26" s="102" t="s">
        <v>106</v>
      </c>
      <c r="AE26" s="102" t="s">
        <v>106</v>
      </c>
      <c r="AF26" s="102" t="s">
        <v>106</v>
      </c>
      <c r="AG26" s="102"/>
      <c r="AH26" s="102" t="s">
        <v>106</v>
      </c>
      <c r="AI26" s="102" t="s">
        <v>106</v>
      </c>
      <c r="AJ26" s="102" t="s">
        <v>106</v>
      </c>
      <c r="AK26" s="102" t="s">
        <v>106</v>
      </c>
      <c r="AL26" s="102" t="s">
        <v>106</v>
      </c>
      <c r="AM26" s="102" t="s">
        <v>106</v>
      </c>
      <c r="AN26" s="102" t="s">
        <v>106</v>
      </c>
    </row>
    <row r="27" spans="1:40" x14ac:dyDescent="0.2">
      <c r="A27" s="64">
        <v>2003</v>
      </c>
      <c r="B27" s="55">
        <v>83.505269000000183</v>
      </c>
      <c r="C27" s="55">
        <v>664.57968769999911</v>
      </c>
      <c r="D27" s="55">
        <f t="shared" si="0"/>
        <v>748.08495669999934</v>
      </c>
      <c r="E27" s="55"/>
      <c r="F27" s="65">
        <v>54.654338000000109</v>
      </c>
      <c r="G27" s="65">
        <v>6.0099059999999955</v>
      </c>
      <c r="H27" s="55">
        <v>22.84102500000008</v>
      </c>
      <c r="I27" s="55"/>
      <c r="J27" s="55">
        <v>213.16499800000091</v>
      </c>
      <c r="K27" s="55">
        <v>293.37413399999809</v>
      </c>
      <c r="L27" s="55">
        <v>12.325225999999997</v>
      </c>
      <c r="M27" s="55"/>
      <c r="N27" s="55">
        <v>13.857303999999999</v>
      </c>
      <c r="O27" s="55"/>
      <c r="P27" s="55">
        <v>131.8580257000001</v>
      </c>
      <c r="Q27" s="35"/>
      <c r="R27" s="99">
        <f t="shared" si="3"/>
        <v>0.48686466813094609</v>
      </c>
      <c r="S27" s="99">
        <f t="shared" si="1"/>
        <v>0.83247501422400871</v>
      </c>
      <c r="T27" s="99">
        <f t="shared" si="1"/>
        <v>0.58741705961698876</v>
      </c>
      <c r="U27" s="102"/>
      <c r="V27" s="99">
        <f t="shared" si="4"/>
        <v>0.41224702433026827</v>
      </c>
      <c r="W27" s="99">
        <f t="shared" si="5"/>
        <v>0.61699192547220916</v>
      </c>
      <c r="X27" s="99">
        <f t="shared" si="6"/>
        <v>-0.23089744977758819</v>
      </c>
      <c r="Y27" s="99" t="str">
        <f t="shared" si="7"/>
        <v>n/a</v>
      </c>
      <c r="Z27" s="99">
        <f t="shared" si="8"/>
        <v>2.2522660570806274</v>
      </c>
      <c r="AA27" s="99" t="str">
        <f t="shared" si="9"/>
        <v>n/a</v>
      </c>
      <c r="AB27" s="99">
        <f t="shared" si="10"/>
        <v>0.92955358232921625</v>
      </c>
      <c r="AD27" s="102" t="s">
        <v>106</v>
      </c>
      <c r="AE27" s="102" t="s">
        <v>106</v>
      </c>
      <c r="AF27" s="102" t="s">
        <v>106</v>
      </c>
      <c r="AG27" s="102"/>
      <c r="AH27" s="102" t="s">
        <v>106</v>
      </c>
      <c r="AI27" s="102" t="s">
        <v>106</v>
      </c>
      <c r="AJ27" s="102" t="s">
        <v>106</v>
      </c>
      <c r="AK27" s="102" t="s">
        <v>106</v>
      </c>
      <c r="AL27" s="102" t="s">
        <v>106</v>
      </c>
      <c r="AM27" s="102" t="s">
        <v>106</v>
      </c>
      <c r="AN27" s="102" t="s">
        <v>106</v>
      </c>
    </row>
    <row r="28" spans="1:40" x14ac:dyDescent="0.2">
      <c r="A28" s="64">
        <v>2004</v>
      </c>
      <c r="B28" s="55">
        <v>100.97378700000002</v>
      </c>
      <c r="C28" s="55">
        <v>917.82280019999712</v>
      </c>
      <c r="D28" s="55">
        <f t="shared" si="0"/>
        <v>1018.7965871999971</v>
      </c>
      <c r="E28" s="55"/>
      <c r="F28" s="65">
        <v>76.611911999999876</v>
      </c>
      <c r="G28" s="65">
        <v>6.2279950000000026</v>
      </c>
      <c r="H28" s="55">
        <v>18.133880000000133</v>
      </c>
      <c r="I28" s="55"/>
      <c r="J28" s="55">
        <v>143.06787400000036</v>
      </c>
      <c r="K28" s="55">
        <v>600.77583399999719</v>
      </c>
      <c r="L28" s="55">
        <v>30.430892000000046</v>
      </c>
      <c r="M28" s="55"/>
      <c r="N28" s="55">
        <v>16.372127999999986</v>
      </c>
      <c r="O28" s="55"/>
      <c r="P28" s="55">
        <v>127.17607219999945</v>
      </c>
      <c r="Q28" s="35"/>
      <c r="R28" s="99">
        <f t="shared" si="3"/>
        <v>0.40175354424748</v>
      </c>
      <c r="S28" s="99">
        <f t="shared" si="1"/>
        <v>3.6288254758062299E-2</v>
      </c>
      <c r="T28" s="99">
        <f t="shared" si="1"/>
        <v>-0.20608291440510795</v>
      </c>
      <c r="U28" s="102"/>
      <c r="V28" s="99">
        <f t="shared" si="4"/>
        <v>-0.32883974694569817</v>
      </c>
      <c r="W28" s="99">
        <f t="shared" si="5"/>
        <v>1.0478145970428363</v>
      </c>
      <c r="X28" s="99">
        <f t="shared" si="6"/>
        <v>1.4689926172550551</v>
      </c>
      <c r="Y28" s="99" t="str">
        <f t="shared" si="7"/>
        <v>n/a</v>
      </c>
      <c r="Z28" s="99">
        <f t="shared" si="8"/>
        <v>0.18148003392290346</v>
      </c>
      <c r="AA28" s="99" t="str">
        <f t="shared" si="9"/>
        <v>n/a</v>
      </c>
      <c r="AB28" s="99">
        <f t="shared" si="10"/>
        <v>-3.5507535283843095E-2</v>
      </c>
      <c r="AD28" s="102" t="s">
        <v>106</v>
      </c>
      <c r="AE28" s="102" t="s">
        <v>106</v>
      </c>
      <c r="AF28" s="102" t="s">
        <v>106</v>
      </c>
      <c r="AG28" s="102"/>
      <c r="AH28" s="102" t="s">
        <v>106</v>
      </c>
      <c r="AI28" s="102" t="s">
        <v>106</v>
      </c>
      <c r="AJ28" s="102" t="s">
        <v>106</v>
      </c>
      <c r="AK28" s="102" t="s">
        <v>106</v>
      </c>
      <c r="AL28" s="102" t="s">
        <v>106</v>
      </c>
      <c r="AM28" s="102" t="s">
        <v>106</v>
      </c>
      <c r="AN28" s="102" t="s">
        <v>106</v>
      </c>
    </row>
    <row r="29" spans="1:40" x14ac:dyDescent="0.2">
      <c r="A29" s="64">
        <v>2005</v>
      </c>
      <c r="B29" s="55">
        <v>175.81675999999976</v>
      </c>
      <c r="C29" s="55">
        <v>1259.0979470000054</v>
      </c>
      <c r="D29" s="55">
        <f t="shared" si="0"/>
        <v>1434.9147070000051</v>
      </c>
      <c r="E29" s="55"/>
      <c r="F29" s="65">
        <v>137.82195100000007</v>
      </c>
      <c r="G29" s="65">
        <v>10.696403</v>
      </c>
      <c r="H29" s="55">
        <v>27.298405999999687</v>
      </c>
      <c r="I29" s="55"/>
      <c r="J29" s="55">
        <v>155.51283200000003</v>
      </c>
      <c r="K29" s="55">
        <v>888.79616400000157</v>
      </c>
      <c r="L29" s="55">
        <v>41.184190000000036</v>
      </c>
      <c r="M29" s="55"/>
      <c r="N29" s="55">
        <v>20.226114999999997</v>
      </c>
      <c r="O29" s="55"/>
      <c r="P29" s="55">
        <v>153.37864600000398</v>
      </c>
      <c r="Q29" s="35"/>
      <c r="R29" s="99">
        <f t="shared" si="3"/>
        <v>0.79896242505996051</v>
      </c>
      <c r="S29" s="99">
        <f t="shared" si="1"/>
        <v>0.7174713531401351</v>
      </c>
      <c r="T29" s="99">
        <f t="shared" si="1"/>
        <v>0.50538141864838004</v>
      </c>
      <c r="U29" s="102"/>
      <c r="V29" s="99">
        <f t="shared" si="4"/>
        <v>8.698639080915993E-2</v>
      </c>
      <c r="W29" s="99">
        <f t="shared" si="5"/>
        <v>0.47941397389830054</v>
      </c>
      <c r="X29" s="99">
        <f t="shared" si="6"/>
        <v>0.35336782109443177</v>
      </c>
      <c r="Y29" s="99" t="str">
        <f t="shared" si="7"/>
        <v>n/a</v>
      </c>
      <c r="Z29" s="99">
        <f t="shared" si="8"/>
        <v>0.23539927124928495</v>
      </c>
      <c r="AA29" s="99" t="str">
        <f t="shared" si="9"/>
        <v>n/a</v>
      </c>
      <c r="AB29" s="99">
        <f t="shared" si="10"/>
        <v>0.20603383440556233</v>
      </c>
      <c r="AD29" s="102" t="s">
        <v>106</v>
      </c>
      <c r="AE29" s="102" t="s">
        <v>106</v>
      </c>
      <c r="AF29" s="102" t="s">
        <v>106</v>
      </c>
      <c r="AG29" s="102"/>
      <c r="AH29" s="102" t="s">
        <v>106</v>
      </c>
      <c r="AI29" s="102" t="s">
        <v>106</v>
      </c>
      <c r="AJ29" s="102" t="s">
        <v>106</v>
      </c>
      <c r="AK29" s="102" t="s">
        <v>106</v>
      </c>
      <c r="AL29" s="102" t="s">
        <v>106</v>
      </c>
      <c r="AM29" s="102" t="s">
        <v>106</v>
      </c>
      <c r="AN29" s="102" t="s">
        <v>106</v>
      </c>
    </row>
    <row r="30" spans="1:40" x14ac:dyDescent="0.2">
      <c r="A30" s="64">
        <v>2006</v>
      </c>
      <c r="B30" s="55">
        <v>213.78679899999949</v>
      </c>
      <c r="C30" s="55">
        <v>1278.0108197000027</v>
      </c>
      <c r="D30" s="55">
        <f t="shared" si="0"/>
        <v>1491.7976187000022</v>
      </c>
      <c r="E30" s="55"/>
      <c r="F30" s="65">
        <v>165.14517099999938</v>
      </c>
      <c r="G30" s="65">
        <v>7.7098760000000031</v>
      </c>
      <c r="H30" s="55">
        <v>40.931752000000102</v>
      </c>
      <c r="I30" s="55"/>
      <c r="J30" s="55">
        <v>144.16742800000034</v>
      </c>
      <c r="K30" s="55">
        <v>933.59234399999309</v>
      </c>
      <c r="L30" s="55">
        <v>45.073471999999974</v>
      </c>
      <c r="M30" s="55"/>
      <c r="N30" s="55">
        <v>17.868356000000016</v>
      </c>
      <c r="O30" s="55"/>
      <c r="P30" s="55">
        <v>137.30921970000918</v>
      </c>
      <c r="Q30" s="35"/>
      <c r="R30" s="99">
        <f t="shared" si="3"/>
        <v>0.19825013215782517</v>
      </c>
      <c r="S30" s="99">
        <f t="shared" si="1"/>
        <v>-0.27920853393425782</v>
      </c>
      <c r="T30" s="99">
        <f t="shared" si="1"/>
        <v>0.49941912359280516</v>
      </c>
      <c r="U30" s="102"/>
      <c r="V30" s="99">
        <f t="shared" si="4"/>
        <v>-7.2954777133758864E-2</v>
      </c>
      <c r="W30" s="99">
        <f t="shared" si="5"/>
        <v>5.0400960101343761E-2</v>
      </c>
      <c r="X30" s="99">
        <f t="shared" si="6"/>
        <v>9.4436287322876344E-2</v>
      </c>
      <c r="Y30" s="99" t="str">
        <f t="shared" si="7"/>
        <v>n/a</v>
      </c>
      <c r="Z30" s="99">
        <f t="shared" si="8"/>
        <v>-0.11657003828960633</v>
      </c>
      <c r="AA30" s="99" t="str">
        <f t="shared" si="9"/>
        <v>n/a</v>
      </c>
      <c r="AB30" s="99">
        <f t="shared" si="10"/>
        <v>-0.1047696450521175</v>
      </c>
      <c r="AD30" s="102" t="s">
        <v>106</v>
      </c>
      <c r="AE30" s="102" t="s">
        <v>106</v>
      </c>
      <c r="AF30" s="102" t="s">
        <v>106</v>
      </c>
      <c r="AG30" s="102"/>
      <c r="AH30" s="102" t="s">
        <v>106</v>
      </c>
      <c r="AI30" s="102" t="s">
        <v>106</v>
      </c>
      <c r="AJ30" s="102" t="s">
        <v>106</v>
      </c>
      <c r="AK30" s="102" t="s">
        <v>106</v>
      </c>
      <c r="AL30" s="102" t="s">
        <v>106</v>
      </c>
      <c r="AM30" s="102" t="s">
        <v>106</v>
      </c>
      <c r="AN30" s="102" t="s">
        <v>106</v>
      </c>
    </row>
    <row r="31" spans="1:40" x14ac:dyDescent="0.2">
      <c r="A31" s="64">
        <v>2007</v>
      </c>
      <c r="B31" s="55">
        <v>240.88989499999985</v>
      </c>
      <c r="C31" s="55">
        <v>788.21748199998854</v>
      </c>
      <c r="D31" s="55">
        <f t="shared" si="0"/>
        <v>1029.1073769999884</v>
      </c>
      <c r="E31" s="55"/>
      <c r="F31" s="65">
        <v>193.65481900000009</v>
      </c>
      <c r="G31" s="65">
        <v>2.953986</v>
      </c>
      <c r="H31" s="55">
        <v>44.281089999999779</v>
      </c>
      <c r="I31" s="55"/>
      <c r="J31" s="55">
        <v>140.43442600000031</v>
      </c>
      <c r="K31" s="55">
        <v>510.7394129999995</v>
      </c>
      <c r="L31" s="55">
        <v>38.139831000000086</v>
      </c>
      <c r="M31" s="55"/>
      <c r="N31" s="55">
        <v>13.950430000000004</v>
      </c>
      <c r="O31" s="55"/>
      <c r="P31" s="55">
        <v>84.953381999988665</v>
      </c>
      <c r="Q31" s="35"/>
      <c r="R31" s="99">
        <f t="shared" si="3"/>
        <v>0.17263385800121767</v>
      </c>
      <c r="S31" s="99">
        <f t="shared" si="1"/>
        <v>-0.61685687292506408</v>
      </c>
      <c r="T31" s="99">
        <f t="shared" si="1"/>
        <v>8.1827379389957988E-2</v>
      </c>
      <c r="U31" s="102"/>
      <c r="V31" s="99">
        <f t="shared" si="4"/>
        <v>-2.5893518749602884E-2</v>
      </c>
      <c r="W31" s="99">
        <f t="shared" si="5"/>
        <v>-0.45293101825179138</v>
      </c>
      <c r="X31" s="99">
        <f t="shared" si="6"/>
        <v>-0.15382975156650658</v>
      </c>
      <c r="Y31" s="99" t="str">
        <f t="shared" si="7"/>
        <v>n/a</v>
      </c>
      <c r="Z31" s="99">
        <f t="shared" si="8"/>
        <v>-0.21926617087772415</v>
      </c>
      <c r="AA31" s="99" t="str">
        <f t="shared" si="9"/>
        <v>n/a</v>
      </c>
      <c r="AB31" s="99">
        <f t="shared" si="10"/>
        <v>-0.38129877814764845</v>
      </c>
      <c r="AD31" s="102" t="s">
        <v>106</v>
      </c>
      <c r="AE31" s="102" t="s">
        <v>106</v>
      </c>
      <c r="AF31" s="102" t="s">
        <v>106</v>
      </c>
      <c r="AG31" s="102"/>
      <c r="AH31" s="102" t="s">
        <v>106</v>
      </c>
      <c r="AI31" s="102" t="s">
        <v>106</v>
      </c>
      <c r="AJ31" s="102" t="s">
        <v>106</v>
      </c>
      <c r="AK31" s="102" t="s">
        <v>106</v>
      </c>
      <c r="AL31" s="102" t="s">
        <v>106</v>
      </c>
      <c r="AM31" s="102" t="s">
        <v>106</v>
      </c>
      <c r="AN31" s="102" t="s">
        <v>106</v>
      </c>
    </row>
    <row r="32" spans="1:40" x14ac:dyDescent="0.2">
      <c r="A32" s="64">
        <v>2008</v>
      </c>
      <c r="B32" s="55">
        <v>17.319503000000012</v>
      </c>
      <c r="C32" s="55">
        <v>52.71268799999995</v>
      </c>
      <c r="D32" s="55">
        <f t="shared" si="0"/>
        <v>70.032190999999955</v>
      </c>
      <c r="E32" s="55"/>
      <c r="F32" s="55">
        <v>10.707465000000004</v>
      </c>
      <c r="G32" s="55">
        <v>2.0501139999999998</v>
      </c>
      <c r="H32" s="55">
        <v>4.5619240000000083</v>
      </c>
      <c r="I32" s="55"/>
      <c r="J32" s="55">
        <v>6.612916000000002</v>
      </c>
      <c r="K32" s="55">
        <v>22.41634199999999</v>
      </c>
      <c r="L32" s="55">
        <v>13.158361000000006</v>
      </c>
      <c r="M32" s="55"/>
      <c r="N32" s="55">
        <v>0.66776600000000008</v>
      </c>
      <c r="O32" s="55"/>
      <c r="P32" s="55">
        <v>9.857302999999952</v>
      </c>
      <c r="Q32" s="35"/>
      <c r="R32" s="99">
        <f t="shared" si="3"/>
        <v>-0.94470850219327618</v>
      </c>
      <c r="S32" s="99">
        <f t="shared" si="1"/>
        <v>-0.30598384691058123</v>
      </c>
      <c r="T32" s="99">
        <f t="shared" si="1"/>
        <v>-0.89697805541823761</v>
      </c>
      <c r="U32" s="102"/>
      <c r="V32" s="99">
        <f t="shared" si="4"/>
        <v>-0.95291100488422986</v>
      </c>
      <c r="W32" s="99">
        <f t="shared" si="5"/>
        <v>-0.95611002121741484</v>
      </c>
      <c r="X32" s="99">
        <f t="shared" si="6"/>
        <v>-0.65499687190538469</v>
      </c>
      <c r="Y32" s="99" t="str">
        <f t="shared" si="7"/>
        <v>n/a</v>
      </c>
      <c r="Z32" s="99">
        <f t="shared" si="8"/>
        <v>-0.95213294500599621</v>
      </c>
      <c r="AA32" s="99" t="str">
        <f t="shared" si="9"/>
        <v>n/a</v>
      </c>
      <c r="AB32" s="99">
        <f t="shared" si="10"/>
        <v>-0.88396809205310667</v>
      </c>
      <c r="AD32" s="102" t="s">
        <v>106</v>
      </c>
      <c r="AE32" s="102" t="s">
        <v>106</v>
      </c>
      <c r="AF32" s="102" t="s">
        <v>106</v>
      </c>
      <c r="AG32" s="102"/>
      <c r="AH32" s="102" t="s">
        <v>106</v>
      </c>
      <c r="AI32" s="102" t="s">
        <v>106</v>
      </c>
      <c r="AJ32" s="102" t="s">
        <v>106</v>
      </c>
      <c r="AK32" s="102" t="s">
        <v>106</v>
      </c>
      <c r="AL32" s="102" t="s">
        <v>106</v>
      </c>
      <c r="AM32" s="102" t="s">
        <v>106</v>
      </c>
      <c r="AN32" s="102" t="s">
        <v>106</v>
      </c>
    </row>
    <row r="33" spans="1:246" x14ac:dyDescent="0.2">
      <c r="A33" s="64">
        <v>2009</v>
      </c>
      <c r="B33" s="55">
        <v>11.043413000000001</v>
      </c>
      <c r="C33" s="55">
        <v>72.454343999999963</v>
      </c>
      <c r="D33" s="55">
        <f t="shared" si="0"/>
        <v>83.497756999999964</v>
      </c>
      <c r="E33" s="55"/>
      <c r="F33" s="55">
        <v>0.5</v>
      </c>
      <c r="G33" s="55">
        <v>0.8741000000000001</v>
      </c>
      <c r="H33" s="55">
        <v>9.6693130000000007</v>
      </c>
      <c r="I33" s="55"/>
      <c r="J33" s="55"/>
      <c r="K33" s="55">
        <v>0.56021900000000013</v>
      </c>
      <c r="L33" s="55">
        <v>64.084312999999995</v>
      </c>
      <c r="M33" s="55"/>
      <c r="N33" s="55">
        <v>0.27801199999999998</v>
      </c>
      <c r="O33" s="55"/>
      <c r="P33" s="55">
        <v>7.5317999999999614</v>
      </c>
      <c r="Q33" s="35"/>
      <c r="R33" s="99">
        <f t="shared" si="3"/>
        <v>-0.95330360640917344</v>
      </c>
      <c r="S33" s="99">
        <f t="shared" si="1"/>
        <v>-0.57363346623651168</v>
      </c>
      <c r="T33" s="99">
        <f t="shared" si="1"/>
        <v>1.1195690677880612</v>
      </c>
      <c r="U33" s="102"/>
      <c r="V33" s="99">
        <f t="shared" si="4"/>
        <v>-1</v>
      </c>
      <c r="W33" s="99">
        <f t="shared" si="5"/>
        <v>-0.97500845588455065</v>
      </c>
      <c r="X33" s="99">
        <f t="shared" si="6"/>
        <v>3.8702352063452254</v>
      </c>
      <c r="Y33" s="99" t="str">
        <f t="shared" si="7"/>
        <v>n/a</v>
      </c>
      <c r="Z33" s="99">
        <f t="shared" si="8"/>
        <v>-0.58366853059305213</v>
      </c>
      <c r="AA33" s="99" t="str">
        <f t="shared" si="9"/>
        <v>n/a</v>
      </c>
      <c r="AB33" s="99">
        <f t="shared" si="10"/>
        <v>-0.23591676141029672</v>
      </c>
      <c r="AD33" s="102" t="s">
        <v>106</v>
      </c>
      <c r="AE33" s="102" t="s">
        <v>106</v>
      </c>
      <c r="AF33" s="102" t="s">
        <v>106</v>
      </c>
      <c r="AG33" s="102"/>
      <c r="AH33" s="102" t="s">
        <v>106</v>
      </c>
      <c r="AI33" s="102" t="s">
        <v>106</v>
      </c>
      <c r="AJ33" s="102" t="s">
        <v>106</v>
      </c>
      <c r="AK33" s="102" t="s">
        <v>106</v>
      </c>
      <c r="AL33" s="102" t="s">
        <v>106</v>
      </c>
      <c r="AM33" s="102" t="s">
        <v>106</v>
      </c>
      <c r="AN33" s="102" t="s">
        <v>106</v>
      </c>
    </row>
    <row r="34" spans="1:246" x14ac:dyDescent="0.2">
      <c r="A34" s="64">
        <v>2010</v>
      </c>
      <c r="B34" s="55">
        <v>24.619021</v>
      </c>
      <c r="C34" s="55">
        <v>66.638849999999891</v>
      </c>
      <c r="D34" s="55">
        <f t="shared" si="0"/>
        <v>91.257870999999895</v>
      </c>
      <c r="E34" s="55"/>
      <c r="F34" s="55">
        <v>6.5251530000000031</v>
      </c>
      <c r="G34" s="55">
        <v>5.5041509999999993</v>
      </c>
      <c r="H34" s="55">
        <v>12.589716999999997</v>
      </c>
      <c r="I34" s="55"/>
      <c r="J34" s="55">
        <v>0.23783799999999999</v>
      </c>
      <c r="K34" s="55">
        <v>1.1600590000000002</v>
      </c>
      <c r="L34" s="55">
        <v>45.160769999999978</v>
      </c>
      <c r="M34" s="55"/>
      <c r="N34" s="55">
        <v>1.573806</v>
      </c>
      <c r="O34" s="55"/>
      <c r="P34" s="55">
        <v>18.506376999999915</v>
      </c>
      <c r="Q34" s="35"/>
      <c r="R34" s="99">
        <f t="shared" si="3"/>
        <v>12.050306000000006</v>
      </c>
      <c r="S34" s="99">
        <f t="shared" si="1"/>
        <v>5.2969351332799439</v>
      </c>
      <c r="T34" s="99">
        <f t="shared" si="1"/>
        <v>0.30202807583124014</v>
      </c>
      <c r="U34" s="102"/>
      <c r="V34" s="99" t="str">
        <f t="shared" si="4"/>
        <v>n/a</v>
      </c>
      <c r="W34" s="99">
        <f t="shared" si="5"/>
        <v>1.0707241275286985</v>
      </c>
      <c r="X34" s="99">
        <f t="shared" si="6"/>
        <v>-0.29529134532502543</v>
      </c>
      <c r="Y34" s="99" t="str">
        <f t="shared" si="7"/>
        <v>n/a</v>
      </c>
      <c r="Z34" s="99">
        <f t="shared" si="8"/>
        <v>4.6609283052530115</v>
      </c>
      <c r="AA34" s="99" t="str">
        <f t="shared" si="9"/>
        <v>n/a</v>
      </c>
      <c r="AB34" s="99">
        <f t="shared" si="10"/>
        <v>1.4570988342760045</v>
      </c>
      <c r="AD34" s="102" t="s">
        <v>106</v>
      </c>
      <c r="AE34" s="102" t="s">
        <v>106</v>
      </c>
      <c r="AF34" s="102" t="s">
        <v>106</v>
      </c>
      <c r="AG34" s="102"/>
      <c r="AH34" s="102" t="s">
        <v>106</v>
      </c>
      <c r="AI34" s="102" t="s">
        <v>106</v>
      </c>
      <c r="AJ34" s="102" t="s">
        <v>106</v>
      </c>
      <c r="AK34" s="102" t="s">
        <v>106</v>
      </c>
      <c r="AL34" s="102" t="s">
        <v>106</v>
      </c>
      <c r="AM34" s="102" t="s">
        <v>106</v>
      </c>
      <c r="AN34" s="102" t="s">
        <v>106</v>
      </c>
    </row>
    <row r="35" spans="1:246" x14ac:dyDescent="0.2">
      <c r="A35" s="64">
        <v>2011</v>
      </c>
      <c r="B35" s="55">
        <v>34.490367999999997</v>
      </c>
      <c r="C35" s="55">
        <v>37.146532000000036</v>
      </c>
      <c r="D35" s="55">
        <f t="shared" si="0"/>
        <v>71.636900000000026</v>
      </c>
      <c r="E35" s="55"/>
      <c r="F35" s="55">
        <v>26.677060000000004</v>
      </c>
      <c r="G35" s="55">
        <v>2.1046019999999999</v>
      </c>
      <c r="H35" s="55">
        <v>5.7087059999999923</v>
      </c>
      <c r="I35" s="55"/>
      <c r="J35" s="55">
        <v>0.67066399999999982</v>
      </c>
      <c r="K35" s="55">
        <v>0.45287700000000003</v>
      </c>
      <c r="L35" s="55">
        <v>15.850522999999995</v>
      </c>
      <c r="M35" s="55"/>
      <c r="N35" s="55">
        <v>2.4493519999999998</v>
      </c>
      <c r="O35" s="55"/>
      <c r="P35" s="55">
        <v>17.72311600000004</v>
      </c>
      <c r="Q35" s="35"/>
      <c r="R35" s="99">
        <f t="shared" si="3"/>
        <v>3.0883424495946672</v>
      </c>
      <c r="S35" s="99">
        <f t="shared" si="1"/>
        <v>-0.61763367320409635</v>
      </c>
      <c r="T35" s="99">
        <f t="shared" si="1"/>
        <v>-0.54655803621320531</v>
      </c>
      <c r="U35" s="102"/>
      <c r="V35" s="99">
        <f t="shared" si="4"/>
        <v>1.8198353501122604</v>
      </c>
      <c r="W35" s="99">
        <f t="shared" si="5"/>
        <v>-0.60960864921525548</v>
      </c>
      <c r="X35" s="99">
        <f t="shared" si="6"/>
        <v>-0.64902008978146286</v>
      </c>
      <c r="Y35" s="99" t="str">
        <f t="shared" si="7"/>
        <v>n/a</v>
      </c>
      <c r="Z35" s="99">
        <f t="shared" si="8"/>
        <v>0.55632396877378776</v>
      </c>
      <c r="AA35" s="99" t="str">
        <f t="shared" si="9"/>
        <v>n/a</v>
      </c>
      <c r="AB35" s="99">
        <f t="shared" si="10"/>
        <v>-4.2323843289255314E-2</v>
      </c>
      <c r="AD35" s="102" t="s">
        <v>106</v>
      </c>
      <c r="AE35" s="102" t="s">
        <v>106</v>
      </c>
      <c r="AF35" s="102" t="s">
        <v>106</v>
      </c>
      <c r="AG35" s="102"/>
      <c r="AH35" s="102" t="s">
        <v>106</v>
      </c>
      <c r="AI35" s="102" t="s">
        <v>106</v>
      </c>
      <c r="AJ35" s="102" t="s">
        <v>106</v>
      </c>
      <c r="AK35" s="102" t="s">
        <v>106</v>
      </c>
      <c r="AL35" s="102" t="s">
        <v>106</v>
      </c>
      <c r="AM35" s="102" t="s">
        <v>106</v>
      </c>
      <c r="AN35" s="102" t="s">
        <v>106</v>
      </c>
    </row>
    <row r="36" spans="1:246" x14ac:dyDescent="0.2">
      <c r="A36" s="64">
        <v>2012</v>
      </c>
      <c r="B36" s="55">
        <v>48.030688999999988</v>
      </c>
      <c r="C36" s="55">
        <v>27.922267000000016</v>
      </c>
      <c r="D36" s="55">
        <f t="shared" si="0"/>
        <v>75.952956</v>
      </c>
      <c r="E36" s="55"/>
      <c r="F36" s="55">
        <v>32.902031000000029</v>
      </c>
      <c r="G36" s="55">
        <v>8.7430519999999987</v>
      </c>
      <c r="H36" s="55">
        <v>6.3856059999999601</v>
      </c>
      <c r="I36" s="55"/>
      <c r="J36" s="55">
        <v>3.4691960000000006</v>
      </c>
      <c r="K36" s="55"/>
      <c r="L36" s="55">
        <v>16.498415000000005</v>
      </c>
      <c r="M36" s="55"/>
      <c r="N36" s="55">
        <v>2.6002689999999982</v>
      </c>
      <c r="O36" s="55"/>
      <c r="P36" s="55">
        <v>5.3543870000000133</v>
      </c>
      <c r="Q36" s="35"/>
      <c r="R36" s="99">
        <f t="shared" si="3"/>
        <v>0.23334546610458662</v>
      </c>
      <c r="S36" s="99">
        <f t="shared" si="1"/>
        <v>3.1542543435766</v>
      </c>
      <c r="T36" s="99">
        <f t="shared" si="1"/>
        <v>0.11857328088010988</v>
      </c>
      <c r="U36" s="102"/>
      <c r="V36" s="99">
        <f t="shared" si="4"/>
        <v>4.1727780229742484</v>
      </c>
      <c r="W36" s="99">
        <f t="shared" si="5"/>
        <v>-1</v>
      </c>
      <c r="X36" s="99">
        <f t="shared" si="6"/>
        <v>4.0875118127017718E-2</v>
      </c>
      <c r="Y36" s="99" t="str">
        <f t="shared" si="7"/>
        <v>n/a</v>
      </c>
      <c r="Z36" s="99">
        <f t="shared" si="8"/>
        <v>6.1615072068040178E-2</v>
      </c>
      <c r="AA36" s="99" t="str">
        <f t="shared" si="9"/>
        <v>n/a</v>
      </c>
      <c r="AB36" s="99">
        <f t="shared" si="10"/>
        <v>-0.69788681629122096</v>
      </c>
      <c r="AD36" s="102" t="s">
        <v>106</v>
      </c>
      <c r="AE36" s="102" t="s">
        <v>106</v>
      </c>
      <c r="AF36" s="102" t="s">
        <v>106</v>
      </c>
      <c r="AG36" s="102"/>
      <c r="AH36" s="102" t="s">
        <v>106</v>
      </c>
      <c r="AI36" s="102" t="s">
        <v>106</v>
      </c>
      <c r="AJ36" s="102" t="s">
        <v>106</v>
      </c>
      <c r="AK36" s="102" t="s">
        <v>106</v>
      </c>
      <c r="AL36" s="102" t="s">
        <v>106</v>
      </c>
      <c r="AM36" s="102" t="s">
        <v>106</v>
      </c>
      <c r="AN36" s="102" t="s">
        <v>106</v>
      </c>
    </row>
    <row r="37" spans="1:246" x14ac:dyDescent="0.2">
      <c r="A37" s="64">
        <v>2013</v>
      </c>
      <c r="B37" s="55">
        <v>87.994120999999964</v>
      </c>
      <c r="C37" s="55">
        <v>50.197845000000015</v>
      </c>
      <c r="D37" s="55">
        <f t="shared" si="0"/>
        <v>138.19196599999998</v>
      </c>
      <c r="E37" s="55"/>
      <c r="F37" s="55">
        <v>57.659699000000025</v>
      </c>
      <c r="G37" s="55">
        <v>24.484645000000004</v>
      </c>
      <c r="H37" s="55">
        <v>5.8497769999999321</v>
      </c>
      <c r="I37" s="55"/>
      <c r="J37" s="55">
        <v>13.162934000000007</v>
      </c>
      <c r="K37" s="55"/>
      <c r="L37" s="55">
        <v>15.507662000000007</v>
      </c>
      <c r="M37" s="55">
        <v>1.8049999999999999</v>
      </c>
      <c r="N37" s="55">
        <v>10.698017999999998</v>
      </c>
      <c r="O37" s="55">
        <v>0.47913699999999992</v>
      </c>
      <c r="P37" s="55">
        <v>8.5450939999999989</v>
      </c>
      <c r="Q37" s="35"/>
      <c r="R37" s="99">
        <f t="shared" si="3"/>
        <v>0.75246625352702301</v>
      </c>
      <c r="S37" s="99">
        <f t="shared" ref="S37:S43" si="11">IFERROR(G37/G36-1, "n/a")</f>
        <v>1.8004688751708224</v>
      </c>
      <c r="T37" s="99">
        <f t="shared" ref="T37:T43" si="12">IFERROR(H37/H36-1, "n/a")</f>
        <v>-8.3912004592834433E-2</v>
      </c>
      <c r="U37" s="102"/>
      <c r="V37" s="99">
        <f t="shared" si="4"/>
        <v>2.7942318623681119</v>
      </c>
      <c r="W37" s="99" t="str">
        <f t="shared" si="5"/>
        <v>n/a</v>
      </c>
      <c r="X37" s="99">
        <f t="shared" si="6"/>
        <v>-6.0051404937989328E-2</v>
      </c>
      <c r="Y37" s="99" t="str">
        <f t="shared" si="7"/>
        <v>n/a</v>
      </c>
      <c r="Z37" s="99">
        <f t="shared" si="8"/>
        <v>3.1141966465777218</v>
      </c>
      <c r="AA37" s="99" t="str">
        <f t="shared" si="9"/>
        <v>n/a</v>
      </c>
      <c r="AB37" s="99">
        <f t="shared" si="10"/>
        <v>0.59590518952029004</v>
      </c>
      <c r="AD37" s="102" t="s">
        <v>106</v>
      </c>
      <c r="AE37" s="102" t="s">
        <v>106</v>
      </c>
      <c r="AF37" s="102" t="s">
        <v>106</v>
      </c>
      <c r="AG37" s="102"/>
      <c r="AH37" s="102" t="s">
        <v>106</v>
      </c>
      <c r="AI37" s="102" t="s">
        <v>106</v>
      </c>
      <c r="AJ37" s="102" t="s">
        <v>106</v>
      </c>
      <c r="AK37" s="102" t="s">
        <v>106</v>
      </c>
      <c r="AL37" s="102" t="s">
        <v>106</v>
      </c>
      <c r="AM37" s="102" t="s">
        <v>106</v>
      </c>
      <c r="AN37" s="102" t="s">
        <v>106</v>
      </c>
    </row>
    <row r="38" spans="1:246" x14ac:dyDescent="0.2">
      <c r="A38" s="64">
        <v>2014</v>
      </c>
      <c r="B38" s="55">
        <v>100.57259600000008</v>
      </c>
      <c r="C38" s="55">
        <v>73.907405000000153</v>
      </c>
      <c r="D38" s="55">
        <f t="shared" si="0"/>
        <v>174.48000100000024</v>
      </c>
      <c r="E38" s="55"/>
      <c r="F38" s="55">
        <v>60.082668999999996</v>
      </c>
      <c r="G38" s="55">
        <v>23.322964999999993</v>
      </c>
      <c r="H38" s="55">
        <v>17.166962000000083</v>
      </c>
      <c r="I38" s="55"/>
      <c r="J38" s="55">
        <v>8.6971189999999972</v>
      </c>
      <c r="K38" s="55">
        <v>0.13678000000000001</v>
      </c>
      <c r="L38" s="55">
        <v>16.322297000000006</v>
      </c>
      <c r="M38" s="55">
        <v>10.812455999999997</v>
      </c>
      <c r="N38" s="55">
        <v>26.539508999999995</v>
      </c>
      <c r="O38" s="55">
        <v>6.7371459999999992</v>
      </c>
      <c r="P38" s="55">
        <v>4.6620980000001566</v>
      </c>
      <c r="Q38" s="35"/>
      <c r="R38" s="99">
        <f t="shared" si="3"/>
        <v>4.2021898171892502E-2</v>
      </c>
      <c r="S38" s="99">
        <f t="shared" si="11"/>
        <v>-4.7445245785675549E-2</v>
      </c>
      <c r="T38" s="99">
        <f t="shared" si="12"/>
        <v>1.9346352860972789</v>
      </c>
      <c r="U38" s="102"/>
      <c r="V38" s="99">
        <f t="shared" si="4"/>
        <v>-0.33927200425072457</v>
      </c>
      <c r="W38" s="99" t="str">
        <f t="shared" si="5"/>
        <v>n/a</v>
      </c>
      <c r="X38" s="99">
        <f t="shared" si="6"/>
        <v>5.2531129450719138E-2</v>
      </c>
      <c r="Y38" s="99">
        <f t="shared" si="7"/>
        <v>4.9902803324099709</v>
      </c>
      <c r="Z38" s="99">
        <f t="shared" si="8"/>
        <v>1.480787469230282</v>
      </c>
      <c r="AA38" s="99">
        <f t="shared" si="9"/>
        <v>13.061001341996132</v>
      </c>
      <c r="AB38" s="99">
        <f t="shared" si="10"/>
        <v>-0.4544123212687704</v>
      </c>
      <c r="AD38" s="102" t="s">
        <v>106</v>
      </c>
      <c r="AE38" s="102" t="s">
        <v>106</v>
      </c>
      <c r="AF38" s="102" t="s">
        <v>106</v>
      </c>
      <c r="AG38" s="102"/>
      <c r="AH38" s="102" t="s">
        <v>106</v>
      </c>
      <c r="AI38" s="102" t="s">
        <v>106</v>
      </c>
      <c r="AJ38" s="102" t="s">
        <v>106</v>
      </c>
      <c r="AK38" s="102" t="s">
        <v>106</v>
      </c>
      <c r="AL38" s="102" t="s">
        <v>106</v>
      </c>
      <c r="AM38" s="102" t="s">
        <v>106</v>
      </c>
      <c r="AN38" s="102" t="s">
        <v>106</v>
      </c>
    </row>
    <row r="39" spans="1:246" x14ac:dyDescent="0.2">
      <c r="A39" s="64">
        <v>2015</v>
      </c>
      <c r="B39" s="55">
        <v>101.81680649999998</v>
      </c>
      <c r="C39" s="55">
        <v>97.449011200000001</v>
      </c>
      <c r="D39" s="55">
        <f t="shared" si="0"/>
        <v>199.26581769999999</v>
      </c>
      <c r="E39" s="55"/>
      <c r="F39" s="55">
        <v>62.457051500000013</v>
      </c>
      <c r="G39" s="55">
        <v>24.348528000000009</v>
      </c>
      <c r="H39" s="55">
        <v>15.011226999999963</v>
      </c>
      <c r="I39" s="55"/>
      <c r="J39" s="55">
        <v>12.538842999999995</v>
      </c>
      <c r="K39" s="55">
        <v>0.44048099999999996</v>
      </c>
      <c r="L39" s="55">
        <v>17.049367199999992</v>
      </c>
      <c r="M39" s="55">
        <v>14.904038000000003</v>
      </c>
      <c r="N39" s="55">
        <v>41.634265000000049</v>
      </c>
      <c r="O39" s="55">
        <v>6.9314059999999982</v>
      </c>
      <c r="P39" s="55">
        <v>3.9506109999999666</v>
      </c>
      <c r="Q39" s="35"/>
      <c r="R39" s="99">
        <f t="shared" si="3"/>
        <v>3.9518592291564403E-2</v>
      </c>
      <c r="S39" s="99">
        <f t="shared" si="11"/>
        <v>4.3972239378656131E-2</v>
      </c>
      <c r="T39" s="99">
        <f t="shared" si="12"/>
        <v>-0.12557463574510797</v>
      </c>
      <c r="U39" s="102"/>
      <c r="V39" s="99">
        <f t="shared" si="4"/>
        <v>0.44172374782959722</v>
      </c>
      <c r="W39" s="99">
        <f t="shared" si="5"/>
        <v>2.2203611639128522</v>
      </c>
      <c r="X39" s="99">
        <f t="shared" si="6"/>
        <v>4.4544600554688119E-2</v>
      </c>
      <c r="Y39" s="99">
        <f t="shared" si="7"/>
        <v>0.37841374799583072</v>
      </c>
      <c r="Z39" s="99">
        <f t="shared" si="8"/>
        <v>0.56876545832102843</v>
      </c>
      <c r="AA39" s="99">
        <f t="shared" si="9"/>
        <v>2.8834168058700094E-2</v>
      </c>
      <c r="AB39" s="99">
        <f t="shared" si="10"/>
        <v>-0.15261090607708505</v>
      </c>
      <c r="AD39" s="102" t="s">
        <v>106</v>
      </c>
      <c r="AE39" s="102" t="s">
        <v>106</v>
      </c>
      <c r="AF39" s="102" t="s">
        <v>106</v>
      </c>
      <c r="AG39" s="102"/>
      <c r="AH39" s="102" t="s">
        <v>106</v>
      </c>
      <c r="AI39" s="102" t="s">
        <v>106</v>
      </c>
      <c r="AJ39" s="102" t="s">
        <v>106</v>
      </c>
      <c r="AK39" s="102" t="s">
        <v>106</v>
      </c>
      <c r="AL39" s="102" t="s">
        <v>106</v>
      </c>
      <c r="AM39" s="102" t="s">
        <v>106</v>
      </c>
      <c r="AN39" s="102" t="s">
        <v>106</v>
      </c>
    </row>
    <row r="40" spans="1:246" x14ac:dyDescent="0.2">
      <c r="A40" s="64">
        <v>2016</v>
      </c>
      <c r="B40" s="55">
        <v>78.431759000000028</v>
      </c>
      <c r="C40" s="55">
        <v>85.520042999999987</v>
      </c>
      <c r="D40" s="55">
        <f t="shared" si="0"/>
        <v>163.95180200000001</v>
      </c>
      <c r="E40" s="55"/>
      <c r="F40" s="55">
        <v>47.914404000000033</v>
      </c>
      <c r="G40" s="55">
        <v>21.12142399999999</v>
      </c>
      <c r="H40" s="55">
        <v>9.3959310000000045</v>
      </c>
      <c r="I40" s="55"/>
      <c r="J40" s="55">
        <v>9.9272689999999937</v>
      </c>
      <c r="K40" s="55">
        <v>1.2103409999999994</v>
      </c>
      <c r="L40" s="55">
        <v>10.248607999999999</v>
      </c>
      <c r="M40" s="55">
        <v>14.204567999999997</v>
      </c>
      <c r="N40" s="55">
        <v>27.564205000000015</v>
      </c>
      <c r="O40" s="55">
        <v>5.0635470000000016</v>
      </c>
      <c r="P40" s="55">
        <v>17.301504999999977</v>
      </c>
      <c r="Q40" s="35"/>
      <c r="R40" s="99">
        <f t="shared" si="3"/>
        <v>-0.2328423636841066</v>
      </c>
      <c r="S40" s="99">
        <f t="shared" si="11"/>
        <v>-0.13253795054879769</v>
      </c>
      <c r="T40" s="99">
        <f t="shared" si="12"/>
        <v>-0.37407308543132234</v>
      </c>
      <c r="U40" s="102"/>
      <c r="V40" s="99">
        <f t="shared" si="4"/>
        <v>-0.20827870641653312</v>
      </c>
      <c r="W40" s="99">
        <f t="shared" si="5"/>
        <v>1.7477711864983951</v>
      </c>
      <c r="X40" s="99">
        <f t="shared" si="6"/>
        <v>-0.39888631174534128</v>
      </c>
      <c r="Y40" s="99">
        <f t="shared" si="7"/>
        <v>-4.6931576529797292E-2</v>
      </c>
      <c r="Z40" s="99">
        <f t="shared" si="8"/>
        <v>-0.33794423895798364</v>
      </c>
      <c r="AA40" s="99">
        <f t="shared" si="9"/>
        <v>-0.26947764998904944</v>
      </c>
      <c r="AB40" s="99">
        <f t="shared" si="10"/>
        <v>3.3794504191883545</v>
      </c>
      <c r="AD40" s="102" t="s">
        <v>106</v>
      </c>
      <c r="AE40" s="102" t="s">
        <v>106</v>
      </c>
      <c r="AF40" s="102" t="s">
        <v>106</v>
      </c>
      <c r="AG40" s="102"/>
      <c r="AH40" s="102" t="s">
        <v>106</v>
      </c>
      <c r="AI40" s="102" t="s">
        <v>106</v>
      </c>
      <c r="AJ40" s="102" t="s">
        <v>106</v>
      </c>
      <c r="AK40" s="102" t="s">
        <v>106</v>
      </c>
      <c r="AL40" s="102" t="s">
        <v>106</v>
      </c>
      <c r="AM40" s="102" t="s">
        <v>106</v>
      </c>
      <c r="AN40" s="102" t="s">
        <v>106</v>
      </c>
    </row>
    <row r="41" spans="1:246" x14ac:dyDescent="0.2">
      <c r="A41" s="64">
        <v>2017</v>
      </c>
      <c r="B41" s="55">
        <v>98.000181000000083</v>
      </c>
      <c r="C41" s="55">
        <v>125.92626300000006</v>
      </c>
      <c r="D41" s="55">
        <f t="shared" si="0"/>
        <v>223.92644400000015</v>
      </c>
      <c r="E41" s="55"/>
      <c r="F41" s="55">
        <v>48.697451999999998</v>
      </c>
      <c r="G41" s="55">
        <v>36.851002999999977</v>
      </c>
      <c r="H41" s="55">
        <v>12.451726000000107</v>
      </c>
      <c r="I41" s="55"/>
      <c r="J41" s="55">
        <v>12.416702000000004</v>
      </c>
      <c r="K41" s="55">
        <v>5.7964619999999982</v>
      </c>
      <c r="L41" s="55">
        <v>9.8461549999999942</v>
      </c>
      <c r="M41" s="55">
        <v>15.625742999999996</v>
      </c>
      <c r="N41" s="55">
        <v>53.570669000000045</v>
      </c>
      <c r="O41" s="55">
        <v>5.1019529999999991</v>
      </c>
      <c r="P41" s="55">
        <v>23.568579000000042</v>
      </c>
      <c r="Q41" s="35"/>
      <c r="R41" s="99">
        <f t="shared" si="3"/>
        <v>1.6342643018161462E-2</v>
      </c>
      <c r="S41" s="99">
        <f t="shared" si="11"/>
        <v>0.74472152067019692</v>
      </c>
      <c r="T41" s="99">
        <f t="shared" si="12"/>
        <v>0.32522535552890952</v>
      </c>
      <c r="U41" s="102"/>
      <c r="V41" s="99">
        <f t="shared" si="4"/>
        <v>0.25076715459206467</v>
      </c>
      <c r="W41" s="99">
        <f t="shared" si="5"/>
        <v>3.7891148031835664</v>
      </c>
      <c r="X41" s="99">
        <f t="shared" si="6"/>
        <v>-3.9269040244295117E-2</v>
      </c>
      <c r="Y41" s="99">
        <f t="shared" si="7"/>
        <v>0.10005056119974931</v>
      </c>
      <c r="Z41" s="99">
        <f t="shared" si="8"/>
        <v>0.94348681560016034</v>
      </c>
      <c r="AA41" s="99">
        <f t="shared" si="9"/>
        <v>7.5848017210065066E-3</v>
      </c>
      <c r="AB41" s="99">
        <f t="shared" si="10"/>
        <v>0.362227101052774</v>
      </c>
      <c r="AD41" s="102" t="s">
        <v>106</v>
      </c>
      <c r="AE41" s="102" t="s">
        <v>106</v>
      </c>
      <c r="AF41" s="102" t="s">
        <v>106</v>
      </c>
      <c r="AG41" s="102"/>
      <c r="AH41" s="102" t="s">
        <v>106</v>
      </c>
      <c r="AI41" s="102" t="s">
        <v>106</v>
      </c>
      <c r="AJ41" s="102" t="s">
        <v>106</v>
      </c>
      <c r="AK41" s="102" t="s">
        <v>106</v>
      </c>
      <c r="AL41" s="102" t="s">
        <v>106</v>
      </c>
      <c r="AM41" s="102" t="s">
        <v>106</v>
      </c>
      <c r="AN41" s="102" t="s">
        <v>106</v>
      </c>
    </row>
    <row r="42" spans="1:246" x14ac:dyDescent="0.2">
      <c r="A42" s="64">
        <v>2018</v>
      </c>
      <c r="B42" s="55">
        <v>88.711928</v>
      </c>
      <c r="C42" s="55">
        <v>181.35820199999998</v>
      </c>
      <c r="D42" s="55">
        <f t="shared" si="0"/>
        <v>270.07012999999995</v>
      </c>
      <c r="E42" s="55"/>
      <c r="F42" s="55">
        <v>39.478523000000003</v>
      </c>
      <c r="G42" s="55">
        <v>38.755754999999994</v>
      </c>
      <c r="H42" s="55">
        <v>10.477650000000008</v>
      </c>
      <c r="I42" s="55"/>
      <c r="J42" s="55">
        <v>39.507026999999994</v>
      </c>
      <c r="K42" s="55">
        <v>12.511902000000001</v>
      </c>
      <c r="L42" s="55">
        <v>5.6765800000000004</v>
      </c>
      <c r="M42" s="55">
        <v>33.038297999999998</v>
      </c>
      <c r="N42" s="55">
        <v>74.70996199999999</v>
      </c>
      <c r="O42" s="55">
        <v>7.3431229999999994</v>
      </c>
      <c r="P42" s="55">
        <v>8.5713100000000182</v>
      </c>
      <c r="Q42" s="35"/>
      <c r="R42" s="99">
        <f t="shared" si="3"/>
        <v>-0.18931029492056373</v>
      </c>
      <c r="S42" s="99">
        <f t="shared" si="11"/>
        <v>5.1687928277013739E-2</v>
      </c>
      <c r="T42" s="99">
        <f t="shared" si="12"/>
        <v>-0.15853834239526976</v>
      </c>
      <c r="U42" s="102"/>
      <c r="V42" s="99">
        <f t="shared" si="4"/>
        <v>2.181764932427305</v>
      </c>
      <c r="W42" s="99">
        <f t="shared" si="5"/>
        <v>1.1585411928862821</v>
      </c>
      <c r="X42" s="99">
        <f t="shared" si="6"/>
        <v>-0.42347241131182645</v>
      </c>
      <c r="Y42" s="99">
        <f t="shared" si="7"/>
        <v>1.1143505304035788</v>
      </c>
      <c r="Z42" s="99">
        <f t="shared" si="8"/>
        <v>0.39460573098312302</v>
      </c>
      <c r="AA42" s="99">
        <f t="shared" si="9"/>
        <v>0.43927688083367311</v>
      </c>
      <c r="AB42" s="99">
        <f t="shared" si="10"/>
        <v>-0.6363247016292326</v>
      </c>
      <c r="AD42" s="102" t="s">
        <v>106</v>
      </c>
      <c r="AE42" s="102" t="s">
        <v>106</v>
      </c>
      <c r="AF42" s="102" t="s">
        <v>106</v>
      </c>
      <c r="AG42" s="102"/>
      <c r="AH42" s="102" t="s">
        <v>106</v>
      </c>
      <c r="AI42" s="102" t="s">
        <v>106</v>
      </c>
      <c r="AJ42" s="102" t="s">
        <v>106</v>
      </c>
      <c r="AK42" s="102" t="s">
        <v>106</v>
      </c>
      <c r="AL42" s="102" t="s">
        <v>106</v>
      </c>
      <c r="AM42" s="102" t="s">
        <v>106</v>
      </c>
      <c r="AN42" s="102" t="s">
        <v>106</v>
      </c>
    </row>
    <row r="43" spans="1:246" x14ac:dyDescent="0.2">
      <c r="A43" s="64">
        <v>2019</v>
      </c>
      <c r="B43" s="55">
        <f>SUM(B47:B50)</f>
        <v>107.01505699999998</v>
      </c>
      <c r="C43" s="55">
        <f t="shared" ref="C43:P43" si="13">SUM(C47:C50)</f>
        <v>139.55928901999999</v>
      </c>
      <c r="D43" s="55">
        <f t="shared" si="0"/>
        <v>246.57434601999998</v>
      </c>
      <c r="E43" s="55"/>
      <c r="F43" s="55">
        <f t="shared" si="13"/>
        <v>48.981954999999999</v>
      </c>
      <c r="G43" s="55">
        <f t="shared" si="13"/>
        <v>46.899270000000001</v>
      </c>
      <c r="H43" s="55">
        <f t="shared" si="13"/>
        <v>11.133831999999998</v>
      </c>
      <c r="I43" s="55"/>
      <c r="J43" s="55">
        <f t="shared" si="13"/>
        <v>20.611471999999999</v>
      </c>
      <c r="K43" s="55">
        <f t="shared" si="13"/>
        <v>32.298629000000005</v>
      </c>
      <c r="L43" s="55">
        <f t="shared" si="13"/>
        <v>6.8464855199999999</v>
      </c>
      <c r="M43" s="55">
        <f t="shared" si="13"/>
        <v>12.082998</v>
      </c>
      <c r="N43" s="55">
        <f t="shared" si="13"/>
        <v>27.904932000000002</v>
      </c>
      <c r="O43" s="55">
        <f t="shared" si="13"/>
        <v>2.2010564980000002</v>
      </c>
      <c r="P43" s="55">
        <f t="shared" si="13"/>
        <v>37.613716001999997</v>
      </c>
      <c r="Q43" s="35"/>
      <c r="R43" s="99">
        <f t="shared" si="3"/>
        <v>0.2407241020643045</v>
      </c>
      <c r="S43" s="99">
        <f t="shared" si="11"/>
        <v>0.21012401900053312</v>
      </c>
      <c r="T43" s="99">
        <f t="shared" si="12"/>
        <v>6.2626829489436098E-2</v>
      </c>
      <c r="U43" s="102"/>
      <c r="V43" s="99">
        <f t="shared" si="4"/>
        <v>-0.47828339500210926</v>
      </c>
      <c r="W43" s="99">
        <f t="shared" si="5"/>
        <v>1.5814323833418773</v>
      </c>
      <c r="X43" s="99">
        <f t="shared" si="6"/>
        <v>0.20609337312254894</v>
      </c>
      <c r="Y43" s="99">
        <f t="shared" si="7"/>
        <v>-0.63427298827560663</v>
      </c>
      <c r="Z43" s="99">
        <f t="shared" si="8"/>
        <v>-0.62648981135875825</v>
      </c>
      <c r="AA43" s="99">
        <f t="shared" si="9"/>
        <v>-0.70025607660391898</v>
      </c>
      <c r="AB43" s="99">
        <f t="shared" si="10"/>
        <v>3.3883275720980706</v>
      </c>
      <c r="AD43" s="102" t="s">
        <v>106</v>
      </c>
      <c r="AE43" s="102" t="s">
        <v>106</v>
      </c>
      <c r="AF43" s="102" t="s">
        <v>106</v>
      </c>
      <c r="AG43" s="102"/>
      <c r="AH43" s="102" t="s">
        <v>106</v>
      </c>
      <c r="AI43" s="102" t="s">
        <v>106</v>
      </c>
      <c r="AJ43" s="102" t="s">
        <v>106</v>
      </c>
      <c r="AK43" s="102" t="s">
        <v>106</v>
      </c>
      <c r="AL43" s="102" t="s">
        <v>106</v>
      </c>
      <c r="AM43" s="102" t="s">
        <v>106</v>
      </c>
      <c r="AN43" s="102" t="s">
        <v>106</v>
      </c>
    </row>
    <row r="44" spans="1:246" x14ac:dyDescent="0.2">
      <c r="A44" s="64">
        <v>2020</v>
      </c>
      <c r="B44" s="55">
        <f>SUM(B51:B54)</f>
        <v>59.239955000000002</v>
      </c>
      <c r="C44" s="55">
        <f t="shared" ref="C44:P44" si="14">SUM(C51:C54)</f>
        <v>201.84161599999999</v>
      </c>
      <c r="D44" s="55">
        <f t="shared" si="14"/>
        <v>261.081571</v>
      </c>
      <c r="E44" s="55"/>
      <c r="F44" s="55">
        <f t="shared" si="14"/>
        <v>26.287216000000001</v>
      </c>
      <c r="G44" s="55">
        <f t="shared" si="14"/>
        <v>21.752101000000003</v>
      </c>
      <c r="H44" s="55">
        <f t="shared" si="14"/>
        <v>11.200638000000001</v>
      </c>
      <c r="I44" s="55"/>
      <c r="J44" s="55">
        <f t="shared" si="14"/>
        <v>21.062567000000001</v>
      </c>
      <c r="K44" s="55">
        <f t="shared" si="14"/>
        <v>21.878312999999999</v>
      </c>
      <c r="L44" s="55">
        <f t="shared" si="14"/>
        <v>50.169751999999995</v>
      </c>
      <c r="M44" s="55">
        <f t="shared" si="14"/>
        <v>49.841769999999997</v>
      </c>
      <c r="N44" s="55">
        <f t="shared" si="14"/>
        <v>13.496404000000002</v>
      </c>
      <c r="O44" s="55">
        <f t="shared" si="14"/>
        <v>6.410622</v>
      </c>
      <c r="P44" s="55">
        <f t="shared" si="14"/>
        <v>38.982187999999994</v>
      </c>
      <c r="Q44" s="35"/>
      <c r="R44" s="99">
        <f t="shared" ref="R44" si="15">IFERROR(F44/F43-1, "n/a")</f>
        <v>-0.46332856661192878</v>
      </c>
      <c r="S44" s="99">
        <f t="shared" ref="S44" si="16">IFERROR(G44/G43-1, "n/a")</f>
        <v>-0.53619531817872645</v>
      </c>
      <c r="T44" s="99">
        <f t="shared" ref="T44" si="17">IFERROR(H44/H43-1, "n/a")</f>
        <v>6.0002701675401227E-3</v>
      </c>
      <c r="U44" s="102"/>
      <c r="V44" s="99">
        <f t="shared" ref="V44" si="18">IFERROR(J44/J43-1, "n/a")</f>
        <v>2.1885627576720523E-2</v>
      </c>
      <c r="W44" s="99">
        <f t="shared" ref="W44" si="19">IFERROR(K44/K43-1, "n/a")</f>
        <v>-0.32262409652124879</v>
      </c>
      <c r="X44" s="99">
        <f t="shared" ref="X44" si="20">IFERROR(L44/L43-1, "n/a")</f>
        <v>6.3278110139054231</v>
      </c>
      <c r="Y44" s="99">
        <f t="shared" ref="Y44" si="21">IFERROR(M44/M43-1, "n/a")</f>
        <v>3.1249506124225128</v>
      </c>
      <c r="Z44" s="99">
        <f t="shared" ref="Z44" si="22">IFERROR(N44/N43-1, "n/a")</f>
        <v>-0.51634341914898774</v>
      </c>
      <c r="AA44" s="99">
        <f t="shared" ref="AA44" si="23">IFERROR(O44/O43-1, "n/a")</f>
        <v>1.9125204218179044</v>
      </c>
      <c r="AB44" s="99">
        <f t="shared" ref="AB44" si="24">IFERROR(P44/P43-1, "n/a")</f>
        <v>3.6382260075745521E-2</v>
      </c>
      <c r="AD44" s="102" t="s">
        <v>106</v>
      </c>
      <c r="AE44" s="102" t="s">
        <v>106</v>
      </c>
      <c r="AF44" s="102" t="s">
        <v>106</v>
      </c>
      <c r="AG44" s="102"/>
      <c r="AH44" s="102" t="s">
        <v>106</v>
      </c>
      <c r="AI44" s="102" t="s">
        <v>106</v>
      </c>
      <c r="AJ44" s="102" t="s">
        <v>106</v>
      </c>
      <c r="AK44" s="102" t="s">
        <v>106</v>
      </c>
      <c r="AL44" s="102" t="s">
        <v>106</v>
      </c>
      <c r="AM44" s="102" t="s">
        <v>106</v>
      </c>
      <c r="AN44" s="102" t="s">
        <v>106</v>
      </c>
    </row>
    <row r="45" spans="1:246" x14ac:dyDescent="0.2">
      <c r="A45" s="64">
        <v>2021</v>
      </c>
      <c r="B45" s="55">
        <f>SUM(B55:B58)</f>
        <v>137.17179999999996</v>
      </c>
      <c r="C45" s="55">
        <f t="shared" ref="C45:P45" si="25">SUM(C55:C58)</f>
        <v>271.69961499999994</v>
      </c>
      <c r="D45" s="55">
        <f t="shared" si="25"/>
        <v>408.87141499999996</v>
      </c>
      <c r="E45" s="55"/>
      <c r="F45" s="55">
        <f t="shared" si="25"/>
        <v>25.504174000000003</v>
      </c>
      <c r="G45" s="55">
        <f t="shared" si="25"/>
        <v>80.559549000000004</v>
      </c>
      <c r="H45" s="55">
        <f t="shared" si="25"/>
        <v>31.108076999999987</v>
      </c>
      <c r="I45" s="55"/>
      <c r="J45" s="55">
        <f t="shared" si="25"/>
        <v>84.214027000000016</v>
      </c>
      <c r="K45" s="55">
        <f t="shared" si="25"/>
        <v>46.751852000000007</v>
      </c>
      <c r="L45" s="55">
        <f t="shared" si="25"/>
        <v>5.8228910000000003</v>
      </c>
      <c r="M45" s="55">
        <f t="shared" si="25"/>
        <v>32.041586000000002</v>
      </c>
      <c r="N45" s="55">
        <f t="shared" si="25"/>
        <v>29.934656999999998</v>
      </c>
      <c r="O45" s="55">
        <f t="shared" si="25"/>
        <v>18.379373000000001</v>
      </c>
      <c r="P45" s="55">
        <f t="shared" si="25"/>
        <v>54.555228999999947</v>
      </c>
      <c r="Q45" s="35"/>
      <c r="R45" s="99">
        <f t="shared" ref="R45" si="26">IFERROR(F45/F44-1, "n/a")</f>
        <v>-2.9787939506412453E-2</v>
      </c>
      <c r="S45" s="99">
        <f t="shared" ref="S45" si="27">IFERROR(G45/G44-1, "n/a")</f>
        <v>2.7035295579033947</v>
      </c>
      <c r="T45" s="99">
        <f t="shared" ref="T45" si="28">IFERROR(H45/H44-1, "n/a")</f>
        <v>1.7773486653170991</v>
      </c>
      <c r="U45" s="102"/>
      <c r="V45" s="99">
        <f t="shared" ref="V45" si="29">IFERROR(J45/J44-1, "n/a")</f>
        <v>2.9982793645238024</v>
      </c>
      <c r="W45" s="99">
        <f t="shared" ref="W45" si="30">IFERROR(K45/K44-1, "n/a")</f>
        <v>1.1369038828542224</v>
      </c>
      <c r="X45" s="99">
        <f t="shared" ref="X45" si="31">IFERROR(L45/L44-1, "n/a")</f>
        <v>-0.88393622117167325</v>
      </c>
      <c r="Y45" s="99">
        <f t="shared" ref="Y45" si="32">IFERROR(M45/M44-1, "n/a")</f>
        <v>-0.35713386583181128</v>
      </c>
      <c r="Z45" s="99">
        <f t="shared" ref="Z45" si="33">IFERROR(N45/N44-1, "n/a")</f>
        <v>1.2179728022368028</v>
      </c>
      <c r="AA45" s="99">
        <f t="shared" ref="AA45" si="34">IFERROR(O45/O44-1, "n/a")</f>
        <v>1.8670186761908596</v>
      </c>
      <c r="AB45" s="99">
        <f t="shared" ref="AB45" si="35">IFERROR(P45/P44-1, "n/a")</f>
        <v>0.39949119839040215</v>
      </c>
      <c r="AD45" s="102" t="s">
        <v>106</v>
      </c>
      <c r="AE45" s="102" t="s">
        <v>106</v>
      </c>
      <c r="AF45" s="102" t="s">
        <v>106</v>
      </c>
      <c r="AG45" s="102"/>
      <c r="AH45" s="102" t="s">
        <v>106</v>
      </c>
      <c r="AI45" s="102" t="s">
        <v>106</v>
      </c>
      <c r="AJ45" s="102" t="s">
        <v>106</v>
      </c>
      <c r="AK45" s="102" t="s">
        <v>106</v>
      </c>
      <c r="AL45" s="102" t="s">
        <v>106</v>
      </c>
      <c r="AM45" s="102" t="s">
        <v>106</v>
      </c>
      <c r="AN45" s="102" t="s">
        <v>106</v>
      </c>
    </row>
    <row r="46" spans="1:246" x14ac:dyDescent="0.2">
      <c r="A46" s="64"/>
      <c r="B46" s="55"/>
      <c r="C46" s="55"/>
      <c r="D46" s="55"/>
      <c r="E46" s="55"/>
      <c r="F46" s="55"/>
      <c r="G46" s="55"/>
      <c r="H46" s="55"/>
      <c r="I46" s="55"/>
      <c r="J46" s="55"/>
      <c r="K46" s="55"/>
      <c r="L46" s="55"/>
      <c r="M46" s="55"/>
      <c r="N46" s="55"/>
      <c r="O46" s="55"/>
      <c r="P46" s="55"/>
      <c r="Q46" s="35"/>
      <c r="R46" s="102"/>
      <c r="S46" s="102"/>
      <c r="T46" s="102"/>
      <c r="U46" s="102"/>
      <c r="V46" s="102"/>
      <c r="W46" s="102"/>
      <c r="X46" s="102"/>
      <c r="Y46" s="102"/>
      <c r="Z46" s="102"/>
      <c r="AA46" s="102"/>
      <c r="AB46" s="102"/>
      <c r="AD46" s="102"/>
      <c r="AE46" s="102"/>
      <c r="AF46" s="102"/>
      <c r="AG46" s="102"/>
      <c r="AH46" s="102"/>
      <c r="AI46" s="102"/>
      <c r="AJ46" s="102"/>
      <c r="AK46" s="102"/>
      <c r="AL46" s="102"/>
      <c r="AM46" s="102"/>
      <c r="AN46" s="102"/>
    </row>
    <row r="47" spans="1:246" x14ac:dyDescent="0.2">
      <c r="A47" s="31" t="s">
        <v>97</v>
      </c>
      <c r="B47" s="38">
        <f>SUM(B60:B62)</f>
        <v>18.537478999999998</v>
      </c>
      <c r="C47" s="38">
        <f t="shared" ref="C47:P47" si="36">SUM(C60:C62)</f>
        <v>32.751868520000002</v>
      </c>
      <c r="D47" s="38">
        <f>SUM(B47:C47)</f>
        <v>51.28934752</v>
      </c>
      <c r="E47" s="38"/>
      <c r="F47" s="38">
        <f t="shared" si="36"/>
        <v>8.5939409999999992</v>
      </c>
      <c r="G47" s="38">
        <f t="shared" si="36"/>
        <v>7.9417999999999997</v>
      </c>
      <c r="H47" s="38">
        <f t="shared" si="36"/>
        <v>2.0017380000000009</v>
      </c>
      <c r="I47" s="38"/>
      <c r="J47" s="38">
        <f t="shared" si="36"/>
        <v>4.0601529999999997</v>
      </c>
      <c r="K47" s="38">
        <f t="shared" si="36"/>
        <v>10.186574</v>
      </c>
      <c r="L47" s="38">
        <f t="shared" si="36"/>
        <v>2.83319952</v>
      </c>
      <c r="M47" s="38">
        <f t="shared" si="36"/>
        <v>3.0281440000000002</v>
      </c>
      <c r="N47" s="38">
        <f t="shared" si="36"/>
        <v>6.2398309999999997</v>
      </c>
      <c r="O47" s="38">
        <f t="shared" si="36"/>
        <v>0.45073800000000003</v>
      </c>
      <c r="P47" s="38">
        <f t="shared" si="36"/>
        <v>5.9532289999999985</v>
      </c>
      <c r="Q47" s="66"/>
      <c r="R47" s="99" t="s">
        <v>106</v>
      </c>
      <c r="S47" s="99" t="s">
        <v>106</v>
      </c>
      <c r="T47" s="99" t="s">
        <v>106</v>
      </c>
      <c r="U47" s="99"/>
      <c r="V47" s="99" t="s">
        <v>106</v>
      </c>
      <c r="W47" s="99" t="s">
        <v>106</v>
      </c>
      <c r="X47" s="99" t="s">
        <v>106</v>
      </c>
      <c r="Y47" s="99" t="s">
        <v>106</v>
      </c>
      <c r="Z47" s="99" t="s">
        <v>106</v>
      </c>
      <c r="AA47" s="99" t="s">
        <v>106</v>
      </c>
      <c r="AB47" s="99" t="s">
        <v>106</v>
      </c>
      <c r="AC47" s="127"/>
      <c r="AD47" s="99" t="s">
        <v>106</v>
      </c>
      <c r="AE47" s="99" t="s">
        <v>106</v>
      </c>
      <c r="AF47" s="99" t="s">
        <v>106</v>
      </c>
      <c r="AG47" s="99"/>
      <c r="AH47" s="99" t="s">
        <v>106</v>
      </c>
      <c r="AI47" s="99" t="s">
        <v>106</v>
      </c>
      <c r="AJ47" s="99" t="s">
        <v>106</v>
      </c>
      <c r="AK47" s="99" t="s">
        <v>106</v>
      </c>
      <c r="AL47" s="99" t="s">
        <v>106</v>
      </c>
      <c r="AM47" s="99" t="s">
        <v>106</v>
      </c>
      <c r="AN47" s="99" t="s">
        <v>106</v>
      </c>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row>
    <row r="48" spans="1:246" x14ac:dyDescent="0.2">
      <c r="A48" s="31" t="s">
        <v>98</v>
      </c>
      <c r="B48" s="38">
        <f>SUM(B63:B65)</f>
        <v>25.427288999999998</v>
      </c>
      <c r="C48" s="38">
        <f t="shared" ref="C48:P48" si="37">SUM(C63:C65)</f>
        <v>37.247315499999999</v>
      </c>
      <c r="D48" s="38">
        <f t="shared" ref="D48:D53" si="38">SUM(B48:C48)</f>
        <v>62.674604500000001</v>
      </c>
      <c r="E48" s="38"/>
      <c r="F48" s="38">
        <f t="shared" si="37"/>
        <v>9.268618</v>
      </c>
      <c r="G48" s="38">
        <f t="shared" si="37"/>
        <v>13.399681000000001</v>
      </c>
      <c r="H48" s="38">
        <f t="shared" si="37"/>
        <v>2.7589899999999985</v>
      </c>
      <c r="I48" s="38"/>
      <c r="J48" s="38">
        <f t="shared" si="37"/>
        <v>3.4827140000000001</v>
      </c>
      <c r="K48" s="38">
        <f t="shared" si="37"/>
        <v>5.7239690000000003</v>
      </c>
      <c r="L48" s="38">
        <f t="shared" si="37"/>
        <v>1.5913979999999999</v>
      </c>
      <c r="M48" s="38">
        <f t="shared" si="37"/>
        <v>3.661543</v>
      </c>
      <c r="N48" s="38">
        <f t="shared" si="37"/>
        <v>9.779655</v>
      </c>
      <c r="O48" s="38">
        <f t="shared" si="37"/>
        <v>0.317115498</v>
      </c>
      <c r="P48" s="38">
        <f t="shared" si="37"/>
        <v>12.690921002</v>
      </c>
      <c r="Q48" s="66"/>
      <c r="R48" s="99" t="s">
        <v>106</v>
      </c>
      <c r="S48" s="99" t="s">
        <v>106</v>
      </c>
      <c r="T48" s="99" t="s">
        <v>106</v>
      </c>
      <c r="U48" s="99"/>
      <c r="V48" s="99" t="s">
        <v>106</v>
      </c>
      <c r="W48" s="99" t="s">
        <v>106</v>
      </c>
      <c r="X48" s="99" t="s">
        <v>106</v>
      </c>
      <c r="Y48" s="99" t="s">
        <v>106</v>
      </c>
      <c r="Z48" s="99" t="s">
        <v>106</v>
      </c>
      <c r="AA48" s="99" t="s">
        <v>106</v>
      </c>
      <c r="AB48" s="99" t="s">
        <v>106</v>
      </c>
      <c r="AC48" s="127"/>
      <c r="AD48" s="99">
        <f>IFERROR(F48/F47-1, "n/a")</f>
        <v>7.8506124256612964E-2</v>
      </c>
      <c r="AE48" s="99">
        <f t="shared" ref="AE48:AN48" si="39">IFERROR(G48/G47-1, "n/a")</f>
        <v>0.68723475786345678</v>
      </c>
      <c r="AF48" s="99">
        <f t="shared" si="39"/>
        <v>0.37829725968133565</v>
      </c>
      <c r="AG48" s="99"/>
      <c r="AH48" s="99">
        <f t="shared" si="39"/>
        <v>-0.14222099512013453</v>
      </c>
      <c r="AI48" s="99">
        <f t="shared" si="39"/>
        <v>-0.43808693678561605</v>
      </c>
      <c r="AJ48" s="99">
        <f t="shared" si="39"/>
        <v>-0.43830358971683014</v>
      </c>
      <c r="AK48" s="99">
        <f t="shared" si="39"/>
        <v>0.20917069994029336</v>
      </c>
      <c r="AL48" s="99">
        <f t="shared" si="39"/>
        <v>0.56729485141504643</v>
      </c>
      <c r="AM48" s="99">
        <f t="shared" si="39"/>
        <v>-0.29645271088747793</v>
      </c>
      <c r="AN48" s="99">
        <f t="shared" si="39"/>
        <v>1.1317710106565704</v>
      </c>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c r="GF48" s="56"/>
      <c r="GG48" s="56"/>
      <c r="GH48" s="56"/>
      <c r="GI48" s="56"/>
      <c r="GJ48" s="56"/>
      <c r="GK48" s="56"/>
      <c r="GL48" s="56"/>
      <c r="GM48" s="56"/>
      <c r="GN48" s="56"/>
      <c r="GO48" s="56"/>
      <c r="GP48" s="56"/>
      <c r="GQ48" s="56"/>
      <c r="GR48" s="56"/>
      <c r="GS48" s="56"/>
      <c r="GT48" s="56"/>
      <c r="GU48" s="56"/>
      <c r="GV48" s="56"/>
      <c r="GW48" s="56"/>
      <c r="GX48" s="56"/>
      <c r="GY48" s="56"/>
      <c r="GZ48" s="56"/>
      <c r="HA48" s="56"/>
      <c r="HB48" s="56"/>
      <c r="HC48" s="56"/>
      <c r="HD48" s="56"/>
      <c r="HE48" s="56"/>
      <c r="HF48" s="56"/>
      <c r="HG48" s="56"/>
      <c r="HH48" s="56"/>
      <c r="HI48" s="56"/>
      <c r="HJ48" s="56"/>
      <c r="HK48" s="56"/>
      <c r="HL48" s="56"/>
      <c r="HM48" s="56"/>
      <c r="HN48" s="56"/>
      <c r="HO48" s="56"/>
      <c r="HP48" s="56"/>
      <c r="HQ48" s="56"/>
      <c r="HR48" s="56"/>
      <c r="HS48" s="56"/>
      <c r="HT48" s="56"/>
      <c r="HU48" s="56"/>
      <c r="HV48" s="56"/>
      <c r="HW48" s="56"/>
      <c r="HX48" s="56"/>
      <c r="HY48" s="56"/>
      <c r="HZ48" s="56"/>
      <c r="IA48" s="56"/>
      <c r="IB48" s="56"/>
      <c r="IC48" s="56"/>
      <c r="ID48" s="56"/>
      <c r="IE48" s="56"/>
      <c r="IF48" s="56"/>
      <c r="IG48" s="56"/>
      <c r="IH48" s="56"/>
      <c r="II48" s="56"/>
      <c r="IJ48" s="56"/>
      <c r="IK48" s="56"/>
      <c r="IL48" s="56"/>
    </row>
    <row r="49" spans="1:246" x14ac:dyDescent="0.2">
      <c r="A49" s="31" t="s">
        <v>99</v>
      </c>
      <c r="B49" s="38">
        <f>SUM(B66:B68)</f>
        <v>21.592751</v>
      </c>
      <c r="C49" s="38">
        <f t="shared" ref="C49:P49" si="40">SUM(C66:C68)</f>
        <v>34.463036000000002</v>
      </c>
      <c r="D49" s="38">
        <f t="shared" si="38"/>
        <v>56.055787000000002</v>
      </c>
      <c r="E49" s="38"/>
      <c r="F49" s="38">
        <f t="shared" si="40"/>
        <v>14.827265000000001</v>
      </c>
      <c r="G49" s="38">
        <f t="shared" si="40"/>
        <v>4.1033020000000002</v>
      </c>
      <c r="H49" s="38">
        <f t="shared" si="40"/>
        <v>2.6621839999999999</v>
      </c>
      <c r="I49" s="38"/>
      <c r="J49" s="38">
        <f t="shared" si="40"/>
        <v>6.1769669999999994</v>
      </c>
      <c r="K49" s="38">
        <f t="shared" si="40"/>
        <v>9.0542310000000015</v>
      </c>
      <c r="L49" s="38">
        <f t="shared" si="40"/>
        <v>0.57438</v>
      </c>
      <c r="M49" s="38">
        <f t="shared" si="40"/>
        <v>1.9685649999999999</v>
      </c>
      <c r="N49" s="38">
        <f t="shared" si="40"/>
        <v>4.7127990000000004</v>
      </c>
      <c r="O49" s="38">
        <f t="shared" si="40"/>
        <v>1.2475860000000001</v>
      </c>
      <c r="P49" s="38">
        <f t="shared" si="40"/>
        <v>10.728507999999998</v>
      </c>
      <c r="Q49" s="66"/>
      <c r="R49" s="99" t="s">
        <v>106</v>
      </c>
      <c r="S49" s="99" t="s">
        <v>106</v>
      </c>
      <c r="T49" s="99" t="s">
        <v>106</v>
      </c>
      <c r="U49" s="99"/>
      <c r="V49" s="99" t="s">
        <v>106</v>
      </c>
      <c r="W49" s="99" t="s">
        <v>106</v>
      </c>
      <c r="X49" s="99" t="s">
        <v>106</v>
      </c>
      <c r="Y49" s="99" t="s">
        <v>106</v>
      </c>
      <c r="Z49" s="99" t="s">
        <v>106</v>
      </c>
      <c r="AA49" s="99" t="s">
        <v>106</v>
      </c>
      <c r="AB49" s="99" t="s">
        <v>106</v>
      </c>
      <c r="AC49" s="127"/>
      <c r="AD49" s="99">
        <f t="shared" ref="AD49:AD52" si="41">IFERROR(F49/F48-1, "n/a")</f>
        <v>0.5997277048207188</v>
      </c>
      <c r="AE49" s="99">
        <f t="shared" ref="AE49:AE52" si="42">IFERROR(G49/G48-1, "n/a")</f>
        <v>-0.69377614287981926</v>
      </c>
      <c r="AF49" s="99">
        <f t="shared" ref="AF49:AF52" si="43">IFERROR(H49/H48-1, "n/a")</f>
        <v>-3.508747766392728E-2</v>
      </c>
      <c r="AG49" s="99"/>
      <c r="AH49" s="99">
        <f t="shared" ref="AH49:AH52" si="44">IFERROR(J49/J48-1, "n/a")</f>
        <v>0.77360730740451245</v>
      </c>
      <c r="AI49" s="99">
        <f t="shared" ref="AI49:AI52" si="45">IFERROR(K49/K48-1, "n/a")</f>
        <v>0.58180992943882148</v>
      </c>
      <c r="AJ49" s="99">
        <f t="shared" ref="AJ49:AJ52" si="46">IFERROR(L49/L48-1, "n/a")</f>
        <v>-0.63907206116885906</v>
      </c>
      <c r="AK49" s="99">
        <f t="shared" ref="AK49:AK52" si="47">IFERROR(M49/M48-1, "n/a")</f>
        <v>-0.46236736807406065</v>
      </c>
      <c r="AL49" s="99">
        <f t="shared" ref="AL49:AL52" si="48">IFERROR(N49/N48-1, "n/a")</f>
        <v>-0.51810171217696332</v>
      </c>
      <c r="AM49" s="99">
        <f t="shared" ref="AM49:AM52" si="49">IFERROR(O49/O48-1, "n/a")</f>
        <v>2.9341691209301923</v>
      </c>
      <c r="AN49" s="99">
        <f>IFERROR(P49/P48-1, "n/a")</f>
        <v>-0.15463125187610416</v>
      </c>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c r="GF49" s="56"/>
      <c r="GG49" s="56"/>
      <c r="GH49" s="56"/>
      <c r="GI49" s="56"/>
      <c r="GJ49" s="56"/>
      <c r="GK49" s="56"/>
      <c r="GL49" s="56"/>
      <c r="GM49" s="56"/>
      <c r="GN49" s="56"/>
      <c r="GO49" s="56"/>
      <c r="GP49" s="56"/>
      <c r="GQ49" s="56"/>
      <c r="GR49" s="56"/>
      <c r="GS49" s="56"/>
      <c r="GT49" s="56"/>
      <c r="GU49" s="56"/>
      <c r="GV49" s="56"/>
      <c r="GW49" s="56"/>
      <c r="GX49" s="56"/>
      <c r="GY49" s="56"/>
      <c r="GZ49" s="56"/>
      <c r="HA49" s="56"/>
      <c r="HB49" s="56"/>
      <c r="HC49" s="56"/>
      <c r="HD49" s="56"/>
      <c r="HE49" s="56"/>
      <c r="HF49" s="56"/>
      <c r="HG49" s="56"/>
      <c r="HH49" s="56"/>
      <c r="HI49" s="56"/>
      <c r="HJ49" s="56"/>
      <c r="HK49" s="56"/>
      <c r="HL49" s="56"/>
      <c r="HM49" s="56"/>
      <c r="HN49" s="56"/>
      <c r="HO49" s="56"/>
      <c r="HP49" s="56"/>
      <c r="HQ49" s="56"/>
      <c r="HR49" s="56"/>
      <c r="HS49" s="56"/>
      <c r="HT49" s="56"/>
      <c r="HU49" s="56"/>
      <c r="HV49" s="56"/>
      <c r="HW49" s="56"/>
      <c r="HX49" s="56"/>
      <c r="HY49" s="56"/>
      <c r="HZ49" s="56"/>
      <c r="IA49" s="56"/>
      <c r="IB49" s="56"/>
      <c r="IC49" s="56"/>
      <c r="ID49" s="56"/>
      <c r="IE49" s="56"/>
      <c r="IF49" s="56"/>
      <c r="IG49" s="56"/>
      <c r="IH49" s="56"/>
      <c r="II49" s="56"/>
      <c r="IJ49" s="56"/>
      <c r="IK49" s="56"/>
      <c r="IL49" s="56"/>
    </row>
    <row r="50" spans="1:246" x14ac:dyDescent="0.2">
      <c r="A50" s="31" t="s">
        <v>100</v>
      </c>
      <c r="B50" s="55">
        <f>SUM(B69:B71)</f>
        <v>41.457538</v>
      </c>
      <c r="C50" s="55">
        <f t="shared" ref="C50:P50" si="50">SUM(C69:C71)</f>
        <v>35.097069000000005</v>
      </c>
      <c r="D50" s="38">
        <f t="shared" si="38"/>
        <v>76.554607000000004</v>
      </c>
      <c r="E50" s="55"/>
      <c r="F50" s="55">
        <f t="shared" si="50"/>
        <v>16.292131000000001</v>
      </c>
      <c r="G50" s="55">
        <f t="shared" si="50"/>
        <v>21.454487</v>
      </c>
      <c r="H50" s="55">
        <f t="shared" si="50"/>
        <v>3.7109199999999998</v>
      </c>
      <c r="I50" s="55"/>
      <c r="J50" s="55">
        <f t="shared" si="50"/>
        <v>6.8916379999999995</v>
      </c>
      <c r="K50" s="55">
        <f t="shared" si="50"/>
        <v>7.3338549999999998</v>
      </c>
      <c r="L50" s="55">
        <f t="shared" si="50"/>
        <v>1.8475080000000002</v>
      </c>
      <c r="M50" s="55">
        <f t="shared" si="50"/>
        <v>3.4247459999999998</v>
      </c>
      <c r="N50" s="55">
        <f t="shared" si="50"/>
        <v>7.1726469999999996</v>
      </c>
      <c r="O50" s="55">
        <f t="shared" si="50"/>
        <v>0.185617</v>
      </c>
      <c r="P50" s="55">
        <f t="shared" si="50"/>
        <v>8.2410580000000024</v>
      </c>
      <c r="Q50" s="35"/>
      <c r="R50" s="99" t="s">
        <v>106</v>
      </c>
      <c r="S50" s="99" t="s">
        <v>106</v>
      </c>
      <c r="T50" s="99" t="s">
        <v>106</v>
      </c>
      <c r="U50" s="99"/>
      <c r="V50" s="99" t="s">
        <v>106</v>
      </c>
      <c r="W50" s="99" t="s">
        <v>106</v>
      </c>
      <c r="X50" s="99" t="s">
        <v>106</v>
      </c>
      <c r="Y50" s="99" t="s">
        <v>106</v>
      </c>
      <c r="Z50" s="99" t="s">
        <v>106</v>
      </c>
      <c r="AA50" s="99" t="s">
        <v>106</v>
      </c>
      <c r="AB50" s="99" t="s">
        <v>106</v>
      </c>
      <c r="AD50" s="99">
        <f t="shared" si="41"/>
        <v>9.8795428556783804E-2</v>
      </c>
      <c r="AE50" s="99">
        <f t="shared" si="42"/>
        <v>4.2285907788410402</v>
      </c>
      <c r="AF50" s="99">
        <f t="shared" si="43"/>
        <v>0.39393821013123054</v>
      </c>
      <c r="AG50" s="99"/>
      <c r="AH50" s="99">
        <f t="shared" si="44"/>
        <v>0.11569933917406394</v>
      </c>
      <c r="AI50" s="99">
        <f t="shared" si="45"/>
        <v>-0.19000796423241262</v>
      </c>
      <c r="AJ50" s="99">
        <f t="shared" si="46"/>
        <v>2.2165256450433515</v>
      </c>
      <c r="AK50" s="99">
        <f t="shared" si="47"/>
        <v>0.73971700197859858</v>
      </c>
      <c r="AL50" s="99">
        <f t="shared" si="48"/>
        <v>0.52195054361537574</v>
      </c>
      <c r="AM50" s="99">
        <f t="shared" si="49"/>
        <v>-0.85121907427624233</v>
      </c>
      <c r="AN50" s="99">
        <f t="shared" ref="AN50:AN52" si="51">IFERROR(P50/P49-1, "n/a")</f>
        <v>-0.23185423359893065</v>
      </c>
    </row>
    <row r="51" spans="1:246" x14ac:dyDescent="0.2">
      <c r="A51" s="31" t="s">
        <v>101</v>
      </c>
      <c r="B51" s="55">
        <f>SUM(B72:B74)</f>
        <v>21.836029</v>
      </c>
      <c r="C51" s="55">
        <f t="shared" ref="C51:P51" si="52">SUM(C72:C74)</f>
        <v>28.479894000000002</v>
      </c>
      <c r="D51" s="38">
        <f t="shared" si="38"/>
        <v>50.315922999999998</v>
      </c>
      <c r="E51" s="55"/>
      <c r="F51" s="55">
        <f t="shared" si="52"/>
        <v>10.365514000000001</v>
      </c>
      <c r="G51" s="55">
        <f t="shared" si="52"/>
        <v>8.669239000000001</v>
      </c>
      <c r="H51" s="55">
        <f t="shared" si="52"/>
        <v>2.8012760000000001</v>
      </c>
      <c r="I51" s="55"/>
      <c r="J51" s="55">
        <f t="shared" si="52"/>
        <v>7.437259000000001</v>
      </c>
      <c r="K51" s="55">
        <f t="shared" si="52"/>
        <v>4.0883690000000001</v>
      </c>
      <c r="L51" s="55">
        <f t="shared" si="52"/>
        <v>1.308276</v>
      </c>
      <c r="M51" s="55">
        <f t="shared" si="52"/>
        <v>8.2529609999999991</v>
      </c>
      <c r="N51" s="55">
        <f t="shared" si="52"/>
        <v>3.5195799999999999</v>
      </c>
      <c r="O51" s="55">
        <f t="shared" si="52"/>
        <v>0</v>
      </c>
      <c r="P51" s="55">
        <f t="shared" si="52"/>
        <v>3.873448999999999</v>
      </c>
      <c r="Q51" s="35"/>
      <c r="R51" s="99">
        <f>IFERROR(F51/F47-1, "n/a")</f>
        <v>0.2061420947618795</v>
      </c>
      <c r="S51" s="99">
        <f t="shared" ref="S51:T51" si="53">IFERROR(G51/G47-1, "n/a")</f>
        <v>9.1596237628749355E-2</v>
      </c>
      <c r="T51" s="99">
        <f t="shared" si="53"/>
        <v>0.39942190236684261</v>
      </c>
      <c r="U51" s="99"/>
      <c r="V51" s="99">
        <f>IFERROR(J51/J47-1, "n/a")</f>
        <v>0.83176816243131757</v>
      </c>
      <c r="W51" s="99">
        <f t="shared" ref="W51:AB51" si="54">IFERROR(K51/K47-1, "n/a")</f>
        <v>-0.59865122464137599</v>
      </c>
      <c r="X51" s="99">
        <f t="shared" si="54"/>
        <v>-0.53823372100528943</v>
      </c>
      <c r="Y51" s="99">
        <f t="shared" si="54"/>
        <v>1.7254189364838655</v>
      </c>
      <c r="Z51" s="99">
        <f t="shared" si="54"/>
        <v>-0.43594946722114747</v>
      </c>
      <c r="AA51" s="99">
        <f t="shared" si="54"/>
        <v>-1</v>
      </c>
      <c r="AB51" s="99">
        <f t="shared" si="54"/>
        <v>-0.34935326694135238</v>
      </c>
      <c r="AD51" s="99">
        <f t="shared" si="41"/>
        <v>-0.36377174968701143</v>
      </c>
      <c r="AE51" s="99">
        <f t="shared" si="42"/>
        <v>-0.59592419991212098</v>
      </c>
      <c r="AF51" s="99">
        <f t="shared" si="43"/>
        <v>-0.24512627596391179</v>
      </c>
      <c r="AG51" s="99"/>
      <c r="AH51" s="99">
        <f t="shared" si="44"/>
        <v>7.9171453869167463E-2</v>
      </c>
      <c r="AI51" s="99">
        <f t="shared" si="45"/>
        <v>-0.44253479241135796</v>
      </c>
      <c r="AJ51" s="99">
        <f t="shared" si="46"/>
        <v>-0.29186991341850754</v>
      </c>
      <c r="AK51" s="99">
        <f t="shared" si="47"/>
        <v>1.4098023619853852</v>
      </c>
      <c r="AL51" s="99">
        <f t="shared" si="48"/>
        <v>-0.50930528157875332</v>
      </c>
      <c r="AM51" s="99">
        <f t="shared" si="49"/>
        <v>-1</v>
      </c>
      <c r="AN51" s="99">
        <f t="shared" si="51"/>
        <v>-0.52998158731560951</v>
      </c>
    </row>
    <row r="52" spans="1:246" x14ac:dyDescent="0.2">
      <c r="A52" s="31" t="s">
        <v>102</v>
      </c>
      <c r="B52" s="55">
        <f>SUM(B75:B77)</f>
        <v>9.1310710000000004</v>
      </c>
      <c r="C52" s="55">
        <f t="shared" ref="C52:P52" si="55">SUM(C75:C77)</f>
        <v>16.002680999999999</v>
      </c>
      <c r="D52" s="38">
        <f t="shared" si="38"/>
        <v>25.133752000000001</v>
      </c>
      <c r="E52" s="55"/>
      <c r="F52" s="55">
        <f t="shared" si="55"/>
        <v>5.5989450000000005</v>
      </c>
      <c r="G52" s="55">
        <f t="shared" si="55"/>
        <v>0.89239999999999997</v>
      </c>
      <c r="H52" s="55">
        <f t="shared" si="55"/>
        <v>2.6397260000000005</v>
      </c>
      <c r="I52" s="55"/>
      <c r="J52" s="55">
        <f t="shared" si="55"/>
        <v>3.2336749999999999</v>
      </c>
      <c r="K52" s="55">
        <f t="shared" si="55"/>
        <v>4.5799500000000002</v>
      </c>
      <c r="L52" s="55">
        <f t="shared" si="55"/>
        <v>1.277015</v>
      </c>
      <c r="M52" s="55">
        <f t="shared" si="55"/>
        <v>2.1308540000000002</v>
      </c>
      <c r="N52" s="55">
        <f t="shared" si="55"/>
        <v>0.58563200000000004</v>
      </c>
      <c r="O52" s="55">
        <f t="shared" si="55"/>
        <v>0</v>
      </c>
      <c r="P52" s="55">
        <f t="shared" si="55"/>
        <v>4.1955550000000006</v>
      </c>
      <c r="Q52" s="35"/>
      <c r="R52" s="99">
        <f>IFERROR(F52/F48-1, "n/a")</f>
        <v>-0.39592450568142945</v>
      </c>
      <c r="S52" s="99">
        <f t="shared" ref="S52:T52" si="56">IFERROR(G52/G48-1, "n/a")</f>
        <v>-0.93340139963033453</v>
      </c>
      <c r="T52" s="99">
        <f t="shared" si="56"/>
        <v>-4.3227412930093245E-2</v>
      </c>
      <c r="U52" s="99"/>
      <c r="V52" s="99">
        <f>IFERROR(J52/J48-1, "n/a")</f>
        <v>-7.1507163666037488E-2</v>
      </c>
      <c r="W52" s="99">
        <f t="shared" ref="W52:AA52" si="57">IFERROR(K52/K48-1, "n/a")</f>
        <v>-0.19986463937872478</v>
      </c>
      <c r="X52" s="99">
        <f t="shared" si="57"/>
        <v>-0.19755146104242927</v>
      </c>
      <c r="Y52" s="99">
        <f t="shared" si="57"/>
        <v>-0.41804479696128105</v>
      </c>
      <c r="Z52" s="99">
        <f t="shared" si="57"/>
        <v>-0.94011731497685758</v>
      </c>
      <c r="AA52" s="99">
        <f t="shared" si="57"/>
        <v>-1</v>
      </c>
      <c r="AB52" s="99">
        <f>IFERROR(P52/P48-1, "n/a")</f>
        <v>-0.66940500225800714</v>
      </c>
      <c r="AD52" s="99">
        <f t="shared" si="41"/>
        <v>-0.45984878318624622</v>
      </c>
      <c r="AE52" s="99">
        <f t="shared" si="42"/>
        <v>-0.89706132222216972</v>
      </c>
      <c r="AF52" s="99">
        <f t="shared" si="43"/>
        <v>-5.7670147461371002E-2</v>
      </c>
      <c r="AG52" s="99"/>
      <c r="AH52" s="99">
        <f t="shared" si="44"/>
        <v>-0.56520607928270361</v>
      </c>
      <c r="AI52" s="99">
        <f t="shared" si="45"/>
        <v>0.12023890211475541</v>
      </c>
      <c r="AJ52" s="99">
        <f t="shared" si="46"/>
        <v>-2.389480507171271E-2</v>
      </c>
      <c r="AK52" s="99">
        <f t="shared" si="47"/>
        <v>-0.74180733436157031</v>
      </c>
      <c r="AL52" s="99">
        <f t="shared" si="48"/>
        <v>-0.83360741906704772</v>
      </c>
      <c r="AM52" s="99" t="str">
        <f t="shared" si="49"/>
        <v>n/a</v>
      </c>
      <c r="AN52" s="99">
        <f t="shared" si="51"/>
        <v>8.3157413457619178E-2</v>
      </c>
    </row>
    <row r="53" spans="1:246" x14ac:dyDescent="0.2">
      <c r="A53" s="31" t="s">
        <v>103</v>
      </c>
      <c r="B53" s="55">
        <f>SUM(B78:B80)</f>
        <v>11.446691</v>
      </c>
      <c r="C53" s="55">
        <f t="shared" ref="C53:P53" si="58">SUM(C78:C80)</f>
        <v>48.065371999999996</v>
      </c>
      <c r="D53" s="38">
        <f t="shared" si="38"/>
        <v>59.512062999999998</v>
      </c>
      <c r="E53" s="55"/>
      <c r="F53" s="55">
        <f t="shared" si="58"/>
        <v>3.9850890000000003</v>
      </c>
      <c r="G53" s="55">
        <f t="shared" si="58"/>
        <v>4.481865</v>
      </c>
      <c r="H53" s="55">
        <f t="shared" si="58"/>
        <v>2.9797369999999996</v>
      </c>
      <c r="I53" s="55"/>
      <c r="J53" s="55">
        <f t="shared" si="58"/>
        <v>5.2743020000000005</v>
      </c>
      <c r="K53" s="55">
        <f t="shared" si="58"/>
        <v>8.2114119999999993</v>
      </c>
      <c r="L53" s="55">
        <f t="shared" si="58"/>
        <v>0</v>
      </c>
      <c r="M53" s="55">
        <f t="shared" si="58"/>
        <v>3.3484960000000004</v>
      </c>
      <c r="N53" s="55">
        <f t="shared" si="58"/>
        <v>4.9614050000000001</v>
      </c>
      <c r="O53" s="55">
        <f t="shared" si="58"/>
        <v>2.5553309999999998</v>
      </c>
      <c r="P53" s="55">
        <f t="shared" si="58"/>
        <v>23.714426</v>
      </c>
      <c r="Q53" s="35"/>
      <c r="R53" s="99">
        <f>IFERROR(F53/F49-1, "n/a")</f>
        <v>-0.7312323614638303</v>
      </c>
      <c r="S53" s="99">
        <f t="shared" ref="S53" si="59">IFERROR(G53/G49-1, "n/a")</f>
        <v>9.225813747074918E-2</v>
      </c>
      <c r="T53" s="99">
        <f t="shared" ref="T53" si="60">IFERROR(H53/H49-1, "n/a")</f>
        <v>0.11928288953731214</v>
      </c>
      <c r="U53" s="99"/>
      <c r="V53" s="99">
        <f>IFERROR(J53/J49-1, "n/a")</f>
        <v>-0.14613401690506023</v>
      </c>
      <c r="W53" s="99">
        <f t="shared" ref="W53" si="61">IFERROR(K53/K49-1, "n/a")</f>
        <v>-9.308565244248812E-2</v>
      </c>
      <c r="X53" s="99">
        <f t="shared" ref="X53" si="62">IFERROR(L53/L49-1, "n/a")</f>
        <v>-1</v>
      </c>
      <c r="Y53" s="99">
        <f t="shared" ref="Y53" si="63">IFERROR(M53/M49-1, "n/a")</f>
        <v>0.70098320350102772</v>
      </c>
      <c r="Z53" s="99">
        <f t="shared" ref="Z53" si="64">IFERROR(N53/N49-1, "n/a")</f>
        <v>5.2751241884069211E-2</v>
      </c>
      <c r="AA53" s="99">
        <f t="shared" ref="AA53" si="65">IFERROR(O53/O49-1, "n/a")</f>
        <v>1.0482203230879472</v>
      </c>
      <c r="AB53" s="99">
        <f>IFERROR(P53/P49-1, "n/a")</f>
        <v>1.2104122959129082</v>
      </c>
      <c r="AD53" s="99">
        <f t="shared" ref="AD53" si="66">IFERROR(F53/F52-1, "n/a")</f>
        <v>-0.28824287432721696</v>
      </c>
      <c r="AE53" s="99">
        <f t="shared" ref="AE53" si="67">IFERROR(G53/G52-1, "n/a")</f>
        <v>4.0222601972209775</v>
      </c>
      <c r="AF53" s="99">
        <f t="shared" ref="AF53" si="68">IFERROR(H53/H52-1, "n/a")</f>
        <v>0.1288054138952297</v>
      </c>
      <c r="AG53" s="99"/>
      <c r="AH53" s="99">
        <f t="shared" ref="AH53" si="69">IFERROR(J53/J52-1, "n/a")</f>
        <v>0.63105506892312957</v>
      </c>
      <c r="AI53" s="99">
        <f t="shared" ref="AI53" si="70">IFERROR(K53/K52-1, "n/a")</f>
        <v>0.79290428934813684</v>
      </c>
      <c r="AJ53" s="99">
        <f t="shared" ref="AJ53" si="71">IFERROR(L53/L52-1, "n/a")</f>
        <v>-1</v>
      </c>
      <c r="AK53" s="99">
        <f t="shared" ref="AK53" si="72">IFERROR(M53/M52-1, "n/a")</f>
        <v>0.57143380072027461</v>
      </c>
      <c r="AL53" s="99">
        <f t="shared" ref="AL53" si="73">IFERROR(N53/N52-1, "n/a")</f>
        <v>7.4718816594721602</v>
      </c>
      <c r="AM53" s="99" t="str">
        <f t="shared" ref="AM53" si="74">IFERROR(O53/O52-1, "n/a")</f>
        <v>n/a</v>
      </c>
      <c r="AN53" s="99">
        <f t="shared" ref="AN53" si="75">IFERROR(P53/P52-1, "n/a")</f>
        <v>4.6522738946337245</v>
      </c>
    </row>
    <row r="54" spans="1:246" x14ac:dyDescent="0.2">
      <c r="A54" s="31" t="s">
        <v>104</v>
      </c>
      <c r="B54" s="55">
        <f>SUM(B81:B83)</f>
        <v>16.826163999999999</v>
      </c>
      <c r="C54" s="55">
        <f t="shared" ref="C54:P54" si="76">SUM(C81:C83)</f>
        <v>109.29366900000001</v>
      </c>
      <c r="D54" s="55">
        <f t="shared" si="76"/>
        <v>126.119833</v>
      </c>
      <c r="E54" s="55"/>
      <c r="F54" s="55">
        <f t="shared" si="76"/>
        <v>6.3376679999999999</v>
      </c>
      <c r="G54" s="55">
        <f t="shared" si="76"/>
        <v>7.708597000000001</v>
      </c>
      <c r="H54" s="55">
        <f t="shared" si="76"/>
        <v>2.7798989999999995</v>
      </c>
      <c r="I54" s="55"/>
      <c r="J54" s="55">
        <f t="shared" si="76"/>
        <v>5.1173310000000001</v>
      </c>
      <c r="K54" s="55">
        <f t="shared" si="76"/>
        <v>4.9985819999999999</v>
      </c>
      <c r="L54" s="55">
        <f t="shared" si="76"/>
        <v>47.584460999999997</v>
      </c>
      <c r="M54" s="55">
        <f t="shared" si="76"/>
        <v>36.109459000000001</v>
      </c>
      <c r="N54" s="55">
        <f t="shared" si="76"/>
        <v>4.4297870000000001</v>
      </c>
      <c r="O54" s="55">
        <f t="shared" si="76"/>
        <v>3.8552909999999998</v>
      </c>
      <c r="P54" s="55">
        <f t="shared" si="76"/>
        <v>7.198757999999998</v>
      </c>
      <c r="Q54" s="35"/>
      <c r="R54" s="99">
        <f>IFERROR(F54/F50-1, "n/a")</f>
        <v>-0.61099821748302907</v>
      </c>
      <c r="S54" s="99">
        <f t="shared" ref="S54" si="77">IFERROR(G54/G50-1, "n/a")</f>
        <v>-0.64070000834790408</v>
      </c>
      <c r="T54" s="99">
        <f t="shared" ref="T54" si="78">IFERROR(H54/H50-1, "n/a")</f>
        <v>-0.25088684207689749</v>
      </c>
      <c r="U54" s="99"/>
      <c r="V54" s="99">
        <f>IFERROR(J54/J50-1, "n/a")</f>
        <v>-0.25745795121566162</v>
      </c>
      <c r="W54" s="99">
        <f t="shared" ref="W54" si="79">IFERROR(K54/K50-1, "n/a")</f>
        <v>-0.31842366668007482</v>
      </c>
      <c r="X54" s="99">
        <f t="shared" ref="X54" si="80">IFERROR(L54/L50-1, "n/a")</f>
        <v>24.756024331153096</v>
      </c>
      <c r="Y54" s="99">
        <f t="shared" ref="Y54" si="81">IFERROR(M54/M50-1, "n/a")</f>
        <v>9.5436896634086157</v>
      </c>
      <c r="Z54" s="99">
        <f t="shared" ref="Z54" si="82">IFERROR(N54/N50-1, "n/a")</f>
        <v>-0.38240554707348617</v>
      </c>
      <c r="AA54" s="99">
        <f t="shared" ref="AA54" si="83">IFERROR(O54/O50-1, "n/a")</f>
        <v>19.770139588507515</v>
      </c>
      <c r="AB54" s="99">
        <f>IFERROR(P54/P50-1, "n/a")</f>
        <v>-0.12647647911226978</v>
      </c>
      <c r="AD54" s="99">
        <f t="shared" ref="AD54" si="84">IFERROR(F54/F53-1, "n/a")</f>
        <v>0.5903454101025094</v>
      </c>
      <c r="AE54" s="99">
        <f t="shared" ref="AE54" si="85">IFERROR(G54/G53-1, "n/a")</f>
        <v>0.71995296600857039</v>
      </c>
      <c r="AF54" s="99">
        <f t="shared" ref="AF54" si="86">IFERROR(H54/H53-1, "n/a")</f>
        <v>-6.7065650424853018E-2</v>
      </c>
      <c r="AG54" s="99"/>
      <c r="AH54" s="99">
        <f t="shared" ref="AH54" si="87">IFERROR(J54/J53-1, "n/a")</f>
        <v>-2.9761473650921078E-2</v>
      </c>
      <c r="AI54" s="99">
        <f t="shared" ref="AI54" si="88">IFERROR(K54/K53-1, "n/a")</f>
        <v>-0.39126401159751811</v>
      </c>
      <c r="AJ54" s="99" t="str">
        <f t="shared" ref="AJ54" si="89">IFERROR(L54/L53-1, "n/a")</f>
        <v>n/a</v>
      </c>
      <c r="AK54" s="99">
        <f t="shared" ref="AK54" si="90">IFERROR(M54/M53-1, "n/a")</f>
        <v>9.7837844214238263</v>
      </c>
      <c r="AL54" s="99">
        <f t="shared" ref="AL54" si="91">IFERROR(N54/N53-1, "n/a")</f>
        <v>-0.10715069622415418</v>
      </c>
      <c r="AM54" s="99">
        <f t="shared" ref="AM54" si="92">IFERROR(O54/O53-1, "n/a")</f>
        <v>0.50872470141832893</v>
      </c>
      <c r="AN54" s="99">
        <f t="shared" ref="AN54" si="93">IFERROR(P54/P53-1, "n/a")</f>
        <v>-0.69643971142291194</v>
      </c>
    </row>
    <row r="55" spans="1:246" x14ac:dyDescent="0.2">
      <c r="A55" s="80" t="s">
        <v>123</v>
      </c>
      <c r="B55" s="55">
        <f>SUM(B84:B86)</f>
        <v>20.446928</v>
      </c>
      <c r="C55" s="55">
        <f t="shared" ref="C55:P55" si="94">SUM(C84:C86)</f>
        <v>49.651651000000001</v>
      </c>
      <c r="D55" s="55">
        <f t="shared" si="94"/>
        <v>70.098579000000001</v>
      </c>
      <c r="E55" s="55"/>
      <c r="F55" s="55">
        <f t="shared" si="94"/>
        <v>1.3173539999999999</v>
      </c>
      <c r="G55" s="55">
        <f t="shared" si="94"/>
        <v>8.648579999999999</v>
      </c>
      <c r="H55" s="55">
        <f t="shared" si="94"/>
        <v>10.480994000000003</v>
      </c>
      <c r="I55" s="55"/>
      <c r="J55" s="55">
        <f t="shared" si="94"/>
        <v>11.490485999999999</v>
      </c>
      <c r="K55" s="55">
        <f t="shared" si="94"/>
        <v>5.5443309999999997</v>
      </c>
      <c r="L55" s="55">
        <f t="shared" si="94"/>
        <v>1.6550479999999999</v>
      </c>
      <c r="M55" s="55">
        <f t="shared" si="94"/>
        <v>5.9524970000000001</v>
      </c>
      <c r="N55" s="55">
        <f t="shared" si="94"/>
        <v>6.6988609999999991</v>
      </c>
      <c r="O55" s="55">
        <f t="shared" si="94"/>
        <v>0.8015239999999999</v>
      </c>
      <c r="P55" s="55">
        <f t="shared" si="94"/>
        <v>17.508904000000001</v>
      </c>
      <c r="Q55" s="35"/>
      <c r="R55" s="99">
        <f t="shared" ref="R55:R56" si="95">IFERROR(F55/F51-1, "n/a")</f>
        <v>-0.87290992033776615</v>
      </c>
      <c r="S55" s="99">
        <f t="shared" ref="S55:S56" si="96">IFERROR(G55/G51-1, "n/a")</f>
        <v>-2.38302346953434E-3</v>
      </c>
      <c r="T55" s="99">
        <f t="shared" ref="T55:T56" si="97">IFERROR(H55/H51-1, "n/a")</f>
        <v>2.7415070846285774</v>
      </c>
      <c r="U55" s="99"/>
      <c r="V55" s="99">
        <f t="shared" ref="V55:V56" si="98">IFERROR(J55/J51-1, "n/a")</f>
        <v>0.54498935696605399</v>
      </c>
      <c r="W55" s="99">
        <f t="shared" ref="W55:W56" si="99">IFERROR(K55/K51-1, "n/a")</f>
        <v>0.35612294291439928</v>
      </c>
      <c r="X55" s="99">
        <f t="shared" ref="X55:X56" si="100">IFERROR(L55/L51-1, "n/a")</f>
        <v>0.26506027780070851</v>
      </c>
      <c r="Y55" s="99">
        <f t="shared" ref="Y55:Y56" si="101">IFERROR(M55/M51-1, "n/a")</f>
        <v>-0.27874407742869489</v>
      </c>
      <c r="Z55" s="99">
        <f t="shared" ref="Z55:Z56" si="102">IFERROR(N55/N51-1, "n/a")</f>
        <v>0.90331261116383188</v>
      </c>
      <c r="AA55" s="99" t="str">
        <f t="shared" ref="AA55:AA56" si="103">IFERROR(O55/O51-1, "n/a")</f>
        <v>n/a</v>
      </c>
      <c r="AB55" s="99">
        <f t="shared" ref="AB55:AB56" si="104">IFERROR(P55/P51-1, "n/a")</f>
        <v>3.5202360996620854</v>
      </c>
      <c r="AD55" s="99">
        <f t="shared" ref="AD55:AD56" si="105">IFERROR(F55/F54-1, "n/a")</f>
        <v>-0.7921390012856464</v>
      </c>
      <c r="AE55" s="99">
        <f t="shared" ref="AE55:AE56" si="106">IFERROR(G55/G54-1, "n/a")</f>
        <v>0.1219395695481289</v>
      </c>
      <c r="AF55" s="99">
        <f t="shared" ref="AF55:AF56" si="107">IFERROR(H55/H54-1, "n/a")</f>
        <v>2.7702787043701966</v>
      </c>
      <c r="AG55" s="99"/>
      <c r="AH55" s="99">
        <f t="shared" ref="AH55:AH56" si="108">IFERROR(J55/J54-1, "n/a")</f>
        <v>1.2454060524910346</v>
      </c>
      <c r="AI55" s="99">
        <f t="shared" ref="AI55:AI56" si="109">IFERROR(K55/K54-1, "n/a")</f>
        <v>0.10918076366457519</v>
      </c>
      <c r="AJ55" s="99">
        <f t="shared" ref="AJ55:AJ56" si="110">IFERROR(L55/L54-1, "n/a")</f>
        <v>-0.96521872970253886</v>
      </c>
      <c r="AK55" s="99">
        <f t="shared" ref="AK55:AK56" si="111">IFERROR(M55/M54-1, "n/a")</f>
        <v>-0.83515407971080369</v>
      </c>
      <c r="AL55" s="99">
        <f t="shared" ref="AL55:AL56" si="112">IFERROR(N55/N54-1, "n/a")</f>
        <v>0.51223094925331591</v>
      </c>
      <c r="AM55" s="99">
        <f t="shared" ref="AM55:AM56" si="113">IFERROR(O55/O54-1, "n/a")</f>
        <v>-0.79209766526054715</v>
      </c>
      <c r="AN55" s="99">
        <f t="shared" ref="AN55:AN56" si="114">IFERROR(P55/P54-1, "n/a")</f>
        <v>1.4322117787540583</v>
      </c>
    </row>
    <row r="56" spans="1:246" x14ac:dyDescent="0.2">
      <c r="A56" s="31" t="s">
        <v>127</v>
      </c>
      <c r="B56" s="55">
        <f>SUM(B87:B89)</f>
        <v>30.882878999999996</v>
      </c>
      <c r="C56" s="55">
        <f t="shared" ref="C56:P56" si="115">SUM(C87:C89)</f>
        <v>68.162151999999992</v>
      </c>
      <c r="D56" s="55">
        <f t="shared" si="115"/>
        <v>99.045030999999994</v>
      </c>
      <c r="E56" s="55"/>
      <c r="F56" s="55">
        <f t="shared" si="115"/>
        <v>7.2521399999999998</v>
      </c>
      <c r="G56" s="55">
        <f t="shared" si="115"/>
        <v>17.887988999999997</v>
      </c>
      <c r="H56" s="55">
        <f t="shared" si="115"/>
        <v>5.74275</v>
      </c>
      <c r="I56" s="55"/>
      <c r="J56" s="55">
        <f t="shared" si="115"/>
        <v>22.090861</v>
      </c>
      <c r="K56" s="55">
        <f t="shared" si="115"/>
        <v>6.0889720000000001</v>
      </c>
      <c r="L56" s="55">
        <f t="shared" si="115"/>
        <v>3.7174469999999999</v>
      </c>
      <c r="M56" s="55">
        <f t="shared" si="115"/>
        <v>14.445651999999999</v>
      </c>
      <c r="N56" s="55">
        <f t="shared" si="115"/>
        <v>8.7943040000000003</v>
      </c>
      <c r="O56" s="55">
        <f t="shared" si="115"/>
        <v>3.0316890000000001</v>
      </c>
      <c r="P56" s="55">
        <f t="shared" si="115"/>
        <v>9.9932270000000063</v>
      </c>
      <c r="Q56" s="35"/>
      <c r="R56" s="99">
        <f t="shared" si="95"/>
        <v>0.29526901943133921</v>
      </c>
      <c r="S56" s="99">
        <f t="shared" si="96"/>
        <v>19.044810623038995</v>
      </c>
      <c r="T56" s="99">
        <f t="shared" si="97"/>
        <v>1.1755098824650738</v>
      </c>
      <c r="U56" s="99"/>
      <c r="V56" s="99">
        <f t="shared" si="98"/>
        <v>5.8315031659025722</v>
      </c>
      <c r="W56" s="99">
        <f t="shared" si="99"/>
        <v>0.32948438301728178</v>
      </c>
      <c r="X56" s="99">
        <f t="shared" si="100"/>
        <v>1.9110441145953647</v>
      </c>
      <c r="Y56" s="99">
        <f t="shared" si="101"/>
        <v>5.7792781673451099</v>
      </c>
      <c r="Z56" s="99">
        <f t="shared" si="102"/>
        <v>14.016775039615322</v>
      </c>
      <c r="AA56" s="99" t="str">
        <f t="shared" si="103"/>
        <v>n/a</v>
      </c>
      <c r="AB56" s="99">
        <f t="shared" si="104"/>
        <v>1.3818605643353514</v>
      </c>
      <c r="AD56" s="99">
        <f t="shared" si="105"/>
        <v>4.5050806389171019</v>
      </c>
      <c r="AE56" s="99">
        <f t="shared" si="106"/>
        <v>1.0683151453764665</v>
      </c>
      <c r="AF56" s="99">
        <f t="shared" si="107"/>
        <v>-0.45207964053791094</v>
      </c>
      <c r="AG56" s="99"/>
      <c r="AH56" s="99">
        <f t="shared" si="108"/>
        <v>0.9225349563108125</v>
      </c>
      <c r="AI56" s="99">
        <f t="shared" si="109"/>
        <v>9.8233853642576641E-2</v>
      </c>
      <c r="AJ56" s="99">
        <f t="shared" si="110"/>
        <v>1.2461263963341245</v>
      </c>
      <c r="AK56" s="99">
        <f t="shared" si="111"/>
        <v>1.4268222226739464</v>
      </c>
      <c r="AL56" s="99">
        <f t="shared" si="112"/>
        <v>0.31280586356397033</v>
      </c>
      <c r="AM56" s="99">
        <f t="shared" si="113"/>
        <v>2.7824057670138393</v>
      </c>
      <c r="AN56" s="99">
        <f t="shared" si="114"/>
        <v>-0.42924885532526735</v>
      </c>
    </row>
    <row r="57" spans="1:246" x14ac:dyDescent="0.2">
      <c r="A57" s="31" t="s">
        <v>128</v>
      </c>
      <c r="B57" s="55">
        <f>SUM(B90:B92)</f>
        <v>33.247303999999986</v>
      </c>
      <c r="C57" s="55">
        <f t="shared" ref="C57:P57" si="116">SUM(C90:C92)</f>
        <v>68.960036999999957</v>
      </c>
      <c r="D57" s="55">
        <f t="shared" si="116"/>
        <v>102.20734099999996</v>
      </c>
      <c r="E57" s="55"/>
      <c r="F57" s="55">
        <f t="shared" si="116"/>
        <v>7.236301000000001</v>
      </c>
      <c r="G57" s="55">
        <f t="shared" si="116"/>
        <v>16.552789999999998</v>
      </c>
      <c r="H57" s="55">
        <f t="shared" si="116"/>
        <v>9.4582129999999864</v>
      </c>
      <c r="I57" s="55"/>
      <c r="J57" s="55">
        <f t="shared" si="116"/>
        <v>26.434864000000012</v>
      </c>
      <c r="K57" s="55">
        <f t="shared" si="116"/>
        <v>17.015994000000006</v>
      </c>
      <c r="L57" s="55">
        <f t="shared" si="116"/>
        <v>0.45039600000000002</v>
      </c>
      <c r="M57" s="55">
        <f t="shared" si="116"/>
        <v>3.5384630000000001</v>
      </c>
      <c r="N57" s="55">
        <f t="shared" si="116"/>
        <v>6.2437630000000004</v>
      </c>
      <c r="O57" s="55">
        <f t="shared" si="116"/>
        <v>7.0299610000000001</v>
      </c>
      <c r="P57" s="55">
        <f t="shared" si="116"/>
        <v>8.2465959999999452</v>
      </c>
      <c r="Q57" s="35"/>
      <c r="R57" s="99">
        <f t="shared" ref="R57" si="117">IFERROR(F57/F53-1, "n/a")</f>
        <v>0.81584426345308736</v>
      </c>
      <c r="S57" s="99">
        <f t="shared" ref="S57" si="118">IFERROR(G57/G53-1, "n/a")</f>
        <v>2.6932817030410328</v>
      </c>
      <c r="T57" s="99">
        <f t="shared" ref="T57" si="119">IFERROR(H57/H53-1, "n/a")</f>
        <v>2.1741771169737421</v>
      </c>
      <c r="U57" s="99"/>
      <c r="V57" s="99">
        <f t="shared" ref="V57" si="120">IFERROR(J57/J53-1, "n/a")</f>
        <v>4.0120118263990214</v>
      </c>
      <c r="W57" s="99">
        <f t="shared" ref="W57" si="121">IFERROR(K57/K53-1, "n/a")</f>
        <v>1.0722372717384059</v>
      </c>
      <c r="X57" s="99" t="str">
        <f t="shared" ref="X57" si="122">IFERROR(L57/L53-1, "n/a")</f>
        <v>n/a</v>
      </c>
      <c r="Y57" s="99">
        <f t="shared" ref="Y57" si="123">IFERROR(M57/M53-1, "n/a")</f>
        <v>5.6732037308690142E-2</v>
      </c>
      <c r="Z57" s="99">
        <f t="shared" ref="Z57" si="124">IFERROR(N57/N53-1, "n/a")</f>
        <v>0.25846670449197351</v>
      </c>
      <c r="AA57" s="99">
        <f t="shared" ref="AA57" si="125">IFERROR(O57/O53-1, "n/a")</f>
        <v>1.751096041960905</v>
      </c>
      <c r="AB57" s="99">
        <f t="shared" ref="AB57" si="126">IFERROR(P57/P53-1, "n/a")</f>
        <v>-0.65225403305144536</v>
      </c>
      <c r="AD57" s="99">
        <f t="shared" ref="AD57" si="127">IFERROR(F57/F56-1, "n/a")</f>
        <v>-2.1840449853420818E-3</v>
      </c>
      <c r="AE57" s="99">
        <f t="shared" ref="AE57" si="128">IFERROR(G57/G56-1, "n/a")</f>
        <v>-7.4642208243755004E-2</v>
      </c>
      <c r="AF57" s="99">
        <f t="shared" ref="AF57" si="129">IFERROR(H57/H56-1, "n/a")</f>
        <v>0.6469832397370574</v>
      </c>
      <c r="AG57" s="99"/>
      <c r="AH57" s="99">
        <f t="shared" ref="AH57" si="130">IFERROR(J57/J56-1, "n/a")</f>
        <v>0.196642539193018</v>
      </c>
      <c r="AI57" s="99">
        <f t="shared" ref="AI57" si="131">IFERROR(K57/K56-1, "n/a")</f>
        <v>1.7945594100284921</v>
      </c>
      <c r="AJ57" s="99">
        <f t="shared" ref="AJ57" si="132">IFERROR(L57/L56-1, "n/a")</f>
        <v>-0.87884265733983569</v>
      </c>
      <c r="AK57" s="99">
        <f t="shared" ref="AK57" si="133">IFERROR(M57/M56-1, "n/a")</f>
        <v>-0.75504996243852474</v>
      </c>
      <c r="AL57" s="99">
        <f t="shared" ref="AL57" si="134">IFERROR(N57/N56-1, "n/a")</f>
        <v>-0.29002192782964975</v>
      </c>
      <c r="AM57" s="99">
        <f t="shared" ref="AM57" si="135">IFERROR(O57/O56-1, "n/a")</f>
        <v>1.3188265682924603</v>
      </c>
      <c r="AN57" s="99">
        <f t="shared" ref="AN57" si="136">IFERROR(P57/P56-1, "n/a")</f>
        <v>-0.1747814794960687</v>
      </c>
    </row>
    <row r="58" spans="1:246" x14ac:dyDescent="0.2">
      <c r="A58" s="31" t="s">
        <v>131</v>
      </c>
      <c r="B58" s="55">
        <f>SUM(B93:B95)</f>
        <v>52.594689000000002</v>
      </c>
      <c r="C58" s="55">
        <f t="shared" ref="C58:P58" si="137">SUM(C93:C95)</f>
        <v>84.925775000000002</v>
      </c>
      <c r="D58" s="55">
        <f t="shared" si="137"/>
        <v>137.520464</v>
      </c>
      <c r="E58" s="55"/>
      <c r="F58" s="55">
        <f t="shared" si="137"/>
        <v>9.6983790000000027</v>
      </c>
      <c r="G58" s="55">
        <f t="shared" si="137"/>
        <v>37.470190000000002</v>
      </c>
      <c r="H58" s="55">
        <f t="shared" si="137"/>
        <v>5.4261199999999974</v>
      </c>
      <c r="I58" s="55"/>
      <c r="J58" s="55">
        <f t="shared" si="137"/>
        <v>24.197815999999996</v>
      </c>
      <c r="K58" s="55">
        <f t="shared" si="137"/>
        <v>18.102555000000002</v>
      </c>
      <c r="L58" s="55">
        <f t="shared" si="137"/>
        <v>0</v>
      </c>
      <c r="M58" s="55">
        <f t="shared" si="137"/>
        <v>8.1049740000000003</v>
      </c>
      <c r="N58" s="55">
        <f t="shared" si="137"/>
        <v>8.1977289999999989</v>
      </c>
      <c r="O58" s="55">
        <f t="shared" si="137"/>
        <v>7.5161990000000003</v>
      </c>
      <c r="P58" s="55">
        <f t="shared" si="137"/>
        <v>18.806501999999995</v>
      </c>
      <c r="Q58" s="35"/>
      <c r="R58" s="99">
        <f t="shared" ref="R58" si="138">IFERROR(F58/F54-1, "n/a")</f>
        <v>0.5302756471307748</v>
      </c>
      <c r="S58" s="99">
        <f t="shared" ref="S58" si="139">IFERROR(G58/G54-1, "n/a")</f>
        <v>3.8608313549145192</v>
      </c>
      <c r="T58" s="99">
        <f t="shared" ref="T58" si="140">IFERROR(H58/H54-1, "n/a")</f>
        <v>0.95191264143049747</v>
      </c>
      <c r="U58" s="99"/>
      <c r="V58" s="99">
        <f t="shared" ref="V58" si="141">IFERROR(J58/J54-1, "n/a")</f>
        <v>3.7286009054329288</v>
      </c>
      <c r="W58" s="99">
        <f t="shared" ref="W58" si="142">IFERROR(K58/K54-1, "n/a")</f>
        <v>2.6215380681961409</v>
      </c>
      <c r="X58" s="99">
        <f t="shared" ref="X58" si="143">IFERROR(L58/L54-1, "n/a")</f>
        <v>-1</v>
      </c>
      <c r="Y58" s="99">
        <f t="shared" ref="Y58" si="144">IFERROR(M58/M54-1, "n/a")</f>
        <v>-0.77554429713278172</v>
      </c>
      <c r="Z58" s="99">
        <f t="shared" ref="Z58" si="145">IFERROR(N58/N54-1, "n/a")</f>
        <v>0.85059213908027598</v>
      </c>
      <c r="AA58" s="99">
        <f t="shared" ref="AA58" si="146">IFERROR(O58/O54-1, "n/a")</f>
        <v>0.94958020030135226</v>
      </c>
      <c r="AB58" s="99">
        <f t="shared" ref="AB58" si="147">IFERROR(P58/P54-1, "n/a")</f>
        <v>1.6124648168475728</v>
      </c>
      <c r="AD58" s="99">
        <f t="shared" ref="AD58" si="148">IFERROR(F58/F57-1, "n/a")</f>
        <v>0.34023985458869133</v>
      </c>
      <c r="AE58" s="99">
        <f t="shared" ref="AE58" si="149">IFERROR(G58/G57-1, "n/a")</f>
        <v>1.2636782077220823</v>
      </c>
      <c r="AF58" s="99">
        <f t="shared" ref="AF58" si="150">IFERROR(H58/H57-1, "n/a")</f>
        <v>-0.42630600516186246</v>
      </c>
      <c r="AG58" s="99"/>
      <c r="AH58" s="99">
        <f t="shared" ref="AH58" si="151">IFERROR(J58/J57-1, "n/a")</f>
        <v>-8.4624910496986616E-2</v>
      </c>
      <c r="AI58" s="99">
        <f t="shared" ref="AI58" si="152">IFERROR(K58/K57-1, "n/a")</f>
        <v>6.3855276394666927E-2</v>
      </c>
      <c r="AJ58" s="99">
        <f t="shared" ref="AJ58" si="153">IFERROR(L58/L57-1, "n/a")</f>
        <v>-1</v>
      </c>
      <c r="AK58" s="99">
        <f t="shared" ref="AK58" si="154">IFERROR(M58/M57-1, "n/a")</f>
        <v>1.2905351843441628</v>
      </c>
      <c r="AL58" s="99">
        <f t="shared" ref="AL58" si="155">IFERROR(N58/N57-1, "n/a")</f>
        <v>0.31294685592646587</v>
      </c>
      <c r="AM58" s="99">
        <f t="shared" ref="AM58" si="156">IFERROR(O58/O57-1, "n/a")</f>
        <v>6.9166528804356142E-2</v>
      </c>
      <c r="AN58" s="99">
        <f t="shared" ref="AN58" si="157">IFERROR(P58/P57-1, "n/a")</f>
        <v>1.2805169551170108</v>
      </c>
    </row>
    <row r="59" spans="1:246" x14ac:dyDescent="0.2">
      <c r="A59" s="64"/>
      <c r="B59" s="55"/>
      <c r="C59" s="55"/>
      <c r="D59" s="55"/>
      <c r="E59" s="55"/>
      <c r="F59" s="55"/>
      <c r="G59" s="55"/>
      <c r="H59" s="55"/>
      <c r="I59" s="55"/>
      <c r="J59" s="55"/>
      <c r="K59" s="55"/>
      <c r="L59" s="55"/>
      <c r="M59" s="55"/>
      <c r="N59" s="55"/>
      <c r="O59" s="55"/>
      <c r="P59" s="55"/>
      <c r="Q59" s="35"/>
      <c r="R59" s="102"/>
      <c r="S59" s="102"/>
      <c r="T59" s="102"/>
      <c r="U59" s="102"/>
      <c r="V59" s="102"/>
      <c r="W59" s="102"/>
      <c r="X59" s="102"/>
      <c r="Y59" s="102"/>
      <c r="Z59" s="102"/>
      <c r="AA59" s="102"/>
      <c r="AB59" s="102"/>
      <c r="AD59" s="102"/>
      <c r="AE59" s="102"/>
      <c r="AF59" s="102"/>
      <c r="AG59" s="102"/>
      <c r="AH59" s="102"/>
      <c r="AI59" s="102"/>
      <c r="AJ59" s="102"/>
      <c r="AK59" s="102"/>
      <c r="AL59" s="102"/>
      <c r="AM59" s="102"/>
      <c r="AN59" s="102"/>
    </row>
    <row r="60" spans="1:246" x14ac:dyDescent="0.2">
      <c r="A60" s="50">
        <v>43466</v>
      </c>
      <c r="B60" s="55">
        <v>2.8051110000000001</v>
      </c>
      <c r="C60" s="55">
        <v>8.1181619999999999</v>
      </c>
      <c r="D60" s="55">
        <f>SUM(B60:C60)</f>
        <v>10.923273</v>
      </c>
      <c r="E60" s="55"/>
      <c r="F60" s="55">
        <v>0</v>
      </c>
      <c r="G60" s="55">
        <v>2.3290999999999999</v>
      </c>
      <c r="H60" s="55">
        <f t="shared" ref="H60:H67" si="158">B60-SUM(F60:G60)</f>
        <v>0.47601100000000018</v>
      </c>
      <c r="I60" s="55"/>
      <c r="J60" s="55">
        <v>2.4319999999999999</v>
      </c>
      <c r="K60" s="55">
        <v>2.603386</v>
      </c>
      <c r="L60" s="55">
        <v>0.426394</v>
      </c>
      <c r="M60" s="55">
        <v>0.75700000000000001</v>
      </c>
      <c r="N60" s="55">
        <v>0.54286699999999999</v>
      </c>
      <c r="O60" s="55">
        <v>0</v>
      </c>
      <c r="P60" s="55">
        <f t="shared" ref="P60:P67" si="159">C60-SUM(J60:O60)</f>
        <v>1.3565149999999999</v>
      </c>
      <c r="Q60" s="35"/>
      <c r="R60" s="99" t="s">
        <v>106</v>
      </c>
      <c r="S60" s="99" t="s">
        <v>106</v>
      </c>
      <c r="T60" s="99" t="s">
        <v>106</v>
      </c>
      <c r="U60" s="99"/>
      <c r="V60" s="99" t="s">
        <v>106</v>
      </c>
      <c r="W60" s="99" t="s">
        <v>106</v>
      </c>
      <c r="X60" s="99" t="s">
        <v>106</v>
      </c>
      <c r="Y60" s="99" t="s">
        <v>106</v>
      </c>
      <c r="Z60" s="99" t="s">
        <v>106</v>
      </c>
      <c r="AA60" s="99" t="s">
        <v>106</v>
      </c>
      <c r="AB60" s="99" t="s">
        <v>106</v>
      </c>
      <c r="AD60" s="99" t="s">
        <v>106</v>
      </c>
      <c r="AE60" s="99" t="s">
        <v>106</v>
      </c>
      <c r="AF60" s="99" t="s">
        <v>106</v>
      </c>
      <c r="AG60" s="99"/>
      <c r="AH60" s="99" t="s">
        <v>106</v>
      </c>
      <c r="AI60" s="99" t="s">
        <v>106</v>
      </c>
      <c r="AJ60" s="99" t="s">
        <v>106</v>
      </c>
      <c r="AK60" s="99" t="s">
        <v>106</v>
      </c>
      <c r="AL60" s="99" t="s">
        <v>106</v>
      </c>
      <c r="AM60" s="99" t="s">
        <v>106</v>
      </c>
      <c r="AN60" s="99" t="s">
        <v>106</v>
      </c>
    </row>
    <row r="61" spans="1:246" x14ac:dyDescent="0.2">
      <c r="A61" s="50">
        <v>43497</v>
      </c>
      <c r="B61" s="55">
        <v>6.6418720000000002</v>
      </c>
      <c r="C61" s="55">
        <v>10.476737999999999</v>
      </c>
      <c r="D61" s="55">
        <f>SUM(B61:C61)</f>
        <v>17.11861</v>
      </c>
      <c r="E61" s="55"/>
      <c r="F61" s="55">
        <v>4.9923719999999996</v>
      </c>
      <c r="G61" s="55">
        <v>1.6113999999999999</v>
      </c>
      <c r="H61" s="55">
        <f t="shared" si="158"/>
        <v>3.8100000000000911E-2</v>
      </c>
      <c r="I61" s="55"/>
      <c r="J61" s="55">
        <v>0.96001499999999995</v>
      </c>
      <c r="K61" s="55">
        <v>2.686569</v>
      </c>
      <c r="L61" s="55">
        <v>2.1191759999999999</v>
      </c>
      <c r="M61" s="55">
        <v>0</v>
      </c>
      <c r="N61" s="55">
        <v>4.2602399999999996</v>
      </c>
      <c r="O61" s="55">
        <v>0.45073800000000003</v>
      </c>
      <c r="P61" s="55">
        <f t="shared" si="159"/>
        <v>0</v>
      </c>
      <c r="Q61" s="35"/>
      <c r="R61" s="99" t="s">
        <v>106</v>
      </c>
      <c r="S61" s="99" t="s">
        <v>106</v>
      </c>
      <c r="T61" s="99" t="s">
        <v>106</v>
      </c>
      <c r="U61" s="99"/>
      <c r="V61" s="99" t="s">
        <v>106</v>
      </c>
      <c r="W61" s="99" t="s">
        <v>106</v>
      </c>
      <c r="X61" s="99" t="s">
        <v>106</v>
      </c>
      <c r="Y61" s="99" t="s">
        <v>106</v>
      </c>
      <c r="Z61" s="99" t="s">
        <v>106</v>
      </c>
      <c r="AA61" s="99" t="s">
        <v>106</v>
      </c>
      <c r="AB61" s="99" t="s">
        <v>106</v>
      </c>
      <c r="AD61" s="99" t="str">
        <f>IFERROR(F61/F60-1, "n/a")</f>
        <v>n/a</v>
      </c>
      <c r="AE61" s="99">
        <f t="shared" ref="AE61:AN61" si="160">IFERROR(G61/G60-1, "n/a")</f>
        <v>-0.30814477695247089</v>
      </c>
      <c r="AF61" s="99">
        <f t="shared" si="160"/>
        <v>-0.91995983286100347</v>
      </c>
      <c r="AG61" s="99"/>
      <c r="AH61" s="99">
        <f t="shared" si="160"/>
        <v>-0.60525699013157896</v>
      </c>
      <c r="AI61" s="99">
        <f t="shared" si="160"/>
        <v>3.1951850397904824E-2</v>
      </c>
      <c r="AJ61" s="99">
        <f t="shared" si="160"/>
        <v>3.9699948873577018</v>
      </c>
      <c r="AK61" s="99">
        <f t="shared" si="160"/>
        <v>-1</v>
      </c>
      <c r="AL61" s="99">
        <f t="shared" si="160"/>
        <v>6.847668029185785</v>
      </c>
      <c r="AM61" s="99" t="str">
        <f t="shared" si="160"/>
        <v>n/a</v>
      </c>
      <c r="AN61" s="99">
        <f t="shared" si="160"/>
        <v>-1</v>
      </c>
    </row>
    <row r="62" spans="1:246" x14ac:dyDescent="0.2">
      <c r="A62" s="50">
        <v>43525</v>
      </c>
      <c r="B62" s="55">
        <v>9.0904959999999999</v>
      </c>
      <c r="C62" s="55">
        <v>14.15696852</v>
      </c>
      <c r="D62" s="55">
        <f>SUM(B62:C62)</f>
        <v>23.247464520000001</v>
      </c>
      <c r="E62" s="55"/>
      <c r="F62" s="55">
        <v>3.601569</v>
      </c>
      <c r="G62" s="55">
        <v>4.0012999999999996</v>
      </c>
      <c r="H62" s="55">
        <f t="shared" si="158"/>
        <v>1.4876269999999998</v>
      </c>
      <c r="I62" s="55"/>
      <c r="J62" s="55">
        <v>0.66813800000000001</v>
      </c>
      <c r="K62" s="55">
        <v>4.8966190000000003</v>
      </c>
      <c r="L62" s="55">
        <v>0.28762952000000003</v>
      </c>
      <c r="M62" s="55">
        <v>2.2711440000000001</v>
      </c>
      <c r="N62" s="55">
        <v>1.4367239999999999</v>
      </c>
      <c r="O62" s="55">
        <v>0</v>
      </c>
      <c r="P62" s="55">
        <f t="shared" si="159"/>
        <v>4.5967139999999986</v>
      </c>
      <c r="Q62" s="35"/>
      <c r="R62" s="99" t="s">
        <v>106</v>
      </c>
      <c r="S62" s="99" t="s">
        <v>106</v>
      </c>
      <c r="T62" s="99" t="s">
        <v>106</v>
      </c>
      <c r="U62" s="99"/>
      <c r="V62" s="99" t="s">
        <v>106</v>
      </c>
      <c r="W62" s="99" t="s">
        <v>106</v>
      </c>
      <c r="X62" s="99" t="s">
        <v>106</v>
      </c>
      <c r="Y62" s="99" t="s">
        <v>106</v>
      </c>
      <c r="Z62" s="99" t="s">
        <v>106</v>
      </c>
      <c r="AA62" s="99" t="s">
        <v>106</v>
      </c>
      <c r="AB62" s="99" t="s">
        <v>106</v>
      </c>
      <c r="AD62" s="99">
        <f t="shared" ref="AD62" si="161">IFERROR(F62/F61-1, "n/a")</f>
        <v>-0.27858561020693162</v>
      </c>
      <c r="AE62" s="99">
        <f t="shared" ref="AE62" si="162">IFERROR(G62/G61-1, "n/a")</f>
        <v>1.4831202680898596</v>
      </c>
      <c r="AF62" s="99">
        <f t="shared" ref="AF62" si="163">IFERROR(H62/H61-1, "n/a")</f>
        <v>38.045328083988565</v>
      </c>
      <c r="AG62" s="99"/>
      <c r="AH62" s="99">
        <f t="shared" ref="AH62" si="164">IFERROR(J62/J61-1, "n/a")</f>
        <v>-0.30403379113868012</v>
      </c>
      <c r="AI62" s="99">
        <f t="shared" ref="AI62" si="165">IFERROR(K62/K61-1, "n/a")</f>
        <v>0.82262916009229636</v>
      </c>
      <c r="AJ62" s="99">
        <f t="shared" ref="AJ62" si="166">IFERROR(L62/L61-1, "n/a")</f>
        <v>-0.86427294382344833</v>
      </c>
      <c r="AK62" s="99" t="str">
        <f>IFERROR(M62/M61-1, "n/a")</f>
        <v>n/a</v>
      </c>
      <c r="AL62" s="99">
        <f t="shared" ref="AL62" si="167">IFERROR(N62/N61-1, "n/a")</f>
        <v>-0.66275984451580194</v>
      </c>
      <c r="AM62" s="99">
        <f t="shared" ref="AM62" si="168">IFERROR(O62/O61-1, "n/a")</f>
        <v>-1</v>
      </c>
      <c r="AN62" s="99" t="str">
        <f t="shared" ref="AN62" si="169">IFERROR(P62/P61-1, "n/a")</f>
        <v>n/a</v>
      </c>
    </row>
    <row r="63" spans="1:246" x14ac:dyDescent="0.2">
      <c r="A63" s="50">
        <v>43556</v>
      </c>
      <c r="B63" s="55">
        <v>4.4194139999999997</v>
      </c>
      <c r="C63" s="55">
        <v>10.1154195</v>
      </c>
      <c r="D63" s="55">
        <f t="shared" ref="D63:D93" si="170">SUM(B63:C63)</f>
        <v>14.5348335</v>
      </c>
      <c r="E63" s="55"/>
      <c r="F63" s="55">
        <v>1.5999300000000001</v>
      </c>
      <c r="G63" s="55">
        <v>1.2153119999999999</v>
      </c>
      <c r="H63" s="55">
        <f t="shared" si="158"/>
        <v>1.6041719999999997</v>
      </c>
      <c r="I63" s="55"/>
      <c r="J63" s="55">
        <v>0.77548300000000003</v>
      </c>
      <c r="K63" s="55">
        <v>1.1192880000000001</v>
      </c>
      <c r="L63" s="55">
        <v>0.54132999999999998</v>
      </c>
      <c r="M63" s="55">
        <v>1.653931</v>
      </c>
      <c r="N63" s="55">
        <v>3.98997</v>
      </c>
      <c r="O63" s="55">
        <v>0.317115498</v>
      </c>
      <c r="P63" s="55">
        <f t="shared" si="159"/>
        <v>1.7183020019999997</v>
      </c>
      <c r="Q63" s="35"/>
      <c r="R63" s="99" t="s">
        <v>106</v>
      </c>
      <c r="S63" s="99" t="s">
        <v>106</v>
      </c>
      <c r="T63" s="99" t="s">
        <v>106</v>
      </c>
      <c r="U63" s="99"/>
      <c r="V63" s="99" t="s">
        <v>106</v>
      </c>
      <c r="W63" s="99" t="s">
        <v>106</v>
      </c>
      <c r="X63" s="99" t="s">
        <v>106</v>
      </c>
      <c r="Y63" s="99" t="s">
        <v>106</v>
      </c>
      <c r="Z63" s="99" t="s">
        <v>106</v>
      </c>
      <c r="AA63" s="99" t="s">
        <v>106</v>
      </c>
      <c r="AB63" s="99" t="s">
        <v>106</v>
      </c>
      <c r="AD63" s="99">
        <f t="shared" ref="AD63:AD89" si="171">IFERROR(F63/F62-1, "n/a")</f>
        <v>-0.55576861084710583</v>
      </c>
      <c r="AE63" s="99">
        <f t="shared" ref="AE63:AE89" si="172">IFERROR(G63/G62-1, "n/a")</f>
        <v>-0.69627071201859392</v>
      </c>
      <c r="AF63" s="99">
        <f t="shared" ref="AF63:AF89" si="173">IFERROR(H63/H62-1, "n/a")</f>
        <v>7.8342891060729558E-2</v>
      </c>
      <c r="AG63" s="99"/>
      <c r="AH63" s="99">
        <f t="shared" ref="AH63:AH89" si="174">IFERROR(J63/J62-1, "n/a")</f>
        <v>0.16066291694230839</v>
      </c>
      <c r="AI63" s="99">
        <f t="shared" ref="AI63:AI89" si="175">IFERROR(K63/K62-1, "n/a")</f>
        <v>-0.77141615469776181</v>
      </c>
      <c r="AJ63" s="99">
        <f t="shared" ref="AJ63:AJ89" si="176">IFERROR(L63/L62-1, "n/a")</f>
        <v>0.88203908972903733</v>
      </c>
      <c r="AK63" s="99">
        <f t="shared" ref="AK63:AK89" si="177">IFERROR(M63/M62-1, "n/a")</f>
        <v>-0.27176304100488569</v>
      </c>
      <c r="AL63" s="99">
        <f t="shared" ref="AL63:AL89" si="178">IFERROR(N63/N62-1, "n/a")</f>
        <v>1.7771304718233987</v>
      </c>
      <c r="AM63" s="99" t="str">
        <f t="shared" ref="AM63:AM89" si="179">IFERROR(O63/O62-1, "n/a")</f>
        <v>n/a</v>
      </c>
      <c r="AN63" s="99">
        <f t="shared" ref="AN63:AN89" si="180">IFERROR(P63/P62-1, "n/a")</f>
        <v>-0.62618905548615811</v>
      </c>
    </row>
    <row r="64" spans="1:246" x14ac:dyDescent="0.2">
      <c r="A64" s="50">
        <v>43586</v>
      </c>
      <c r="B64" s="55">
        <v>12.015675999999999</v>
      </c>
      <c r="C64" s="55">
        <v>14.212237</v>
      </c>
      <c r="D64" s="55">
        <f t="shared" si="170"/>
        <v>26.227913000000001</v>
      </c>
      <c r="E64" s="55"/>
      <c r="F64" s="55">
        <v>3.8750260000000001</v>
      </c>
      <c r="G64" s="55">
        <v>7.6230000000000002</v>
      </c>
      <c r="H64" s="55">
        <f t="shared" si="158"/>
        <v>0.51764999999999972</v>
      </c>
      <c r="I64" s="55"/>
      <c r="J64" s="55">
        <v>1.2932699999999999</v>
      </c>
      <c r="K64" s="55">
        <v>2.4295599999999999</v>
      </c>
      <c r="L64" s="55">
        <v>0.13059000000000001</v>
      </c>
      <c r="M64" s="41">
        <v>0.57198099999999996</v>
      </c>
      <c r="N64" s="55">
        <v>2.508499</v>
      </c>
      <c r="O64" s="55">
        <v>0</v>
      </c>
      <c r="P64" s="55">
        <f t="shared" si="159"/>
        <v>7.2783370000000005</v>
      </c>
      <c r="Q64" s="35"/>
      <c r="R64" s="99" t="s">
        <v>106</v>
      </c>
      <c r="S64" s="99" t="s">
        <v>106</v>
      </c>
      <c r="T64" s="99" t="s">
        <v>106</v>
      </c>
      <c r="U64" s="99"/>
      <c r="V64" s="99" t="s">
        <v>106</v>
      </c>
      <c r="W64" s="99" t="s">
        <v>106</v>
      </c>
      <c r="X64" s="99" t="s">
        <v>106</v>
      </c>
      <c r="Y64" s="99" t="s">
        <v>106</v>
      </c>
      <c r="Z64" s="99" t="s">
        <v>106</v>
      </c>
      <c r="AA64" s="99" t="s">
        <v>106</v>
      </c>
      <c r="AB64" s="99" t="s">
        <v>106</v>
      </c>
      <c r="AD64" s="99">
        <f t="shared" si="171"/>
        <v>1.4219972123780416</v>
      </c>
      <c r="AE64" s="99">
        <f t="shared" si="172"/>
        <v>5.2724633674315733</v>
      </c>
      <c r="AF64" s="99">
        <f t="shared" si="173"/>
        <v>-0.67731016374802722</v>
      </c>
      <c r="AG64" s="99"/>
      <c r="AH64" s="99">
        <f t="shared" si="174"/>
        <v>0.66769613260380933</v>
      </c>
      <c r="AI64" s="99">
        <f t="shared" si="175"/>
        <v>1.170629900436706</v>
      </c>
      <c r="AJ64" s="99">
        <f t="shared" si="176"/>
        <v>-0.75876082980806525</v>
      </c>
      <c r="AK64" s="99">
        <f t="shared" si="177"/>
        <v>-0.65416876520241773</v>
      </c>
      <c r="AL64" s="99">
        <f t="shared" si="178"/>
        <v>-0.37129878169510044</v>
      </c>
      <c r="AM64" s="99">
        <f t="shared" si="179"/>
        <v>-1</v>
      </c>
      <c r="AN64" s="99">
        <f t="shared" si="180"/>
        <v>3.2357728685227949</v>
      </c>
    </row>
    <row r="65" spans="1:40" x14ac:dyDescent="0.2">
      <c r="A65" s="50">
        <v>43617</v>
      </c>
      <c r="B65" s="55">
        <v>8.9921989999999994</v>
      </c>
      <c r="C65" s="55">
        <v>12.919658999999999</v>
      </c>
      <c r="D65" s="55">
        <f t="shared" si="170"/>
        <v>21.911857999999999</v>
      </c>
      <c r="E65" s="55"/>
      <c r="F65" s="55">
        <v>3.7936619999999999</v>
      </c>
      <c r="G65" s="55">
        <v>4.561369</v>
      </c>
      <c r="H65" s="55">
        <f t="shared" si="158"/>
        <v>0.63716799999999907</v>
      </c>
      <c r="I65" s="55"/>
      <c r="J65" s="55">
        <v>1.413961</v>
      </c>
      <c r="K65" s="55">
        <v>2.1751209999999999</v>
      </c>
      <c r="L65" s="55">
        <v>0.91947800000000002</v>
      </c>
      <c r="M65" s="55">
        <v>1.4356310000000001</v>
      </c>
      <c r="N65" s="55">
        <v>3.2811859999999999</v>
      </c>
      <c r="O65" s="55">
        <v>0</v>
      </c>
      <c r="P65" s="55">
        <f t="shared" si="159"/>
        <v>3.6942819999999994</v>
      </c>
      <c r="Q65" s="35"/>
      <c r="R65" s="99" t="s">
        <v>106</v>
      </c>
      <c r="S65" s="99" t="s">
        <v>106</v>
      </c>
      <c r="T65" s="99" t="s">
        <v>106</v>
      </c>
      <c r="U65" s="99"/>
      <c r="V65" s="99" t="s">
        <v>106</v>
      </c>
      <c r="W65" s="99" t="s">
        <v>106</v>
      </c>
      <c r="X65" s="99" t="s">
        <v>106</v>
      </c>
      <c r="Y65" s="99" t="s">
        <v>106</v>
      </c>
      <c r="Z65" s="99" t="s">
        <v>106</v>
      </c>
      <c r="AA65" s="99" t="s">
        <v>106</v>
      </c>
      <c r="AB65" s="99" t="s">
        <v>106</v>
      </c>
      <c r="AD65" s="99">
        <f t="shared" si="171"/>
        <v>-2.0997020407088951E-2</v>
      </c>
      <c r="AE65" s="99">
        <f t="shared" si="172"/>
        <v>-0.40163072281254097</v>
      </c>
      <c r="AF65" s="99">
        <f t="shared" si="173"/>
        <v>0.23088573360378528</v>
      </c>
      <c r="AG65" s="99"/>
      <c r="AH65" s="99">
        <f t="shared" si="174"/>
        <v>9.3322353414213577E-2</v>
      </c>
      <c r="AI65" s="99">
        <f t="shared" si="175"/>
        <v>-0.10472637020695108</v>
      </c>
      <c r="AJ65" s="99">
        <f t="shared" si="176"/>
        <v>6.0409525997396427</v>
      </c>
      <c r="AK65" s="99">
        <f t="shared" si="177"/>
        <v>1.5099277773212751</v>
      </c>
      <c r="AL65" s="99">
        <f t="shared" si="178"/>
        <v>0.30802762927152849</v>
      </c>
      <c r="AM65" s="99" t="str">
        <f t="shared" si="179"/>
        <v>n/a</v>
      </c>
      <c r="AN65" s="99">
        <f t="shared" si="180"/>
        <v>-0.49242773452232302</v>
      </c>
    </row>
    <row r="66" spans="1:40" x14ac:dyDescent="0.2">
      <c r="A66" s="50">
        <v>43647</v>
      </c>
      <c r="B66" s="55">
        <v>4.5430000000000001</v>
      </c>
      <c r="C66" s="55">
        <v>12.20955</v>
      </c>
      <c r="D66" s="55">
        <f t="shared" si="170"/>
        <v>16.752549999999999</v>
      </c>
      <c r="E66" s="55"/>
      <c r="F66" s="55">
        <v>3.9010790000000002</v>
      </c>
      <c r="G66" s="55">
        <v>0.38600000000000001</v>
      </c>
      <c r="H66" s="55">
        <f t="shared" si="158"/>
        <v>0.25592099999999984</v>
      </c>
      <c r="I66" s="55"/>
      <c r="J66" s="55">
        <v>2.0175709999999998</v>
      </c>
      <c r="K66" s="55">
        <v>4.2542780000000002</v>
      </c>
      <c r="L66" s="55">
        <v>0.37176199999999998</v>
      </c>
      <c r="M66" s="55">
        <v>1.478542</v>
      </c>
      <c r="N66" s="55">
        <v>1.2467760000000001</v>
      </c>
      <c r="O66" s="55">
        <v>0.53480899999999998</v>
      </c>
      <c r="P66" s="55">
        <f t="shared" si="159"/>
        <v>2.3058119999999995</v>
      </c>
      <c r="Q66" s="35"/>
      <c r="R66" s="99" t="s">
        <v>106</v>
      </c>
      <c r="S66" s="99" t="s">
        <v>106</v>
      </c>
      <c r="T66" s="99" t="s">
        <v>106</v>
      </c>
      <c r="U66" s="99"/>
      <c r="V66" s="99" t="s">
        <v>106</v>
      </c>
      <c r="W66" s="99" t="s">
        <v>106</v>
      </c>
      <c r="X66" s="99" t="s">
        <v>106</v>
      </c>
      <c r="Y66" s="99" t="s">
        <v>106</v>
      </c>
      <c r="Z66" s="99" t="s">
        <v>106</v>
      </c>
      <c r="AA66" s="99" t="s">
        <v>106</v>
      </c>
      <c r="AB66" s="99" t="s">
        <v>106</v>
      </c>
      <c r="AD66" s="99">
        <f t="shared" si="171"/>
        <v>2.8314857781215119E-2</v>
      </c>
      <c r="AE66" s="99">
        <f t="shared" si="172"/>
        <v>-0.9153762828659554</v>
      </c>
      <c r="AF66" s="99">
        <f t="shared" si="173"/>
        <v>-0.59834611907691504</v>
      </c>
      <c r="AG66" s="99"/>
      <c r="AH66" s="99">
        <f t="shared" si="174"/>
        <v>0.42689296239429497</v>
      </c>
      <c r="AI66" s="99">
        <f t="shared" si="175"/>
        <v>0.9558810751217981</v>
      </c>
      <c r="AJ66" s="99">
        <f t="shared" si="176"/>
        <v>-0.59568146274299116</v>
      </c>
      <c r="AK66" s="99">
        <f t="shared" si="177"/>
        <v>2.9889992623452599E-2</v>
      </c>
      <c r="AL66" s="99">
        <f t="shared" si="178"/>
        <v>-0.62002276006297719</v>
      </c>
      <c r="AM66" s="99" t="str">
        <f t="shared" si="179"/>
        <v>n/a</v>
      </c>
      <c r="AN66" s="99">
        <f t="shared" si="180"/>
        <v>-0.3758429919535109</v>
      </c>
    </row>
    <row r="67" spans="1:40" x14ac:dyDescent="0.2">
      <c r="A67" s="50">
        <v>43678</v>
      </c>
      <c r="B67" s="55">
        <v>7.1611649999999996</v>
      </c>
      <c r="C67" s="55">
        <v>11.726419</v>
      </c>
      <c r="D67" s="55">
        <f t="shared" si="170"/>
        <v>18.887584</v>
      </c>
      <c r="E67" s="55"/>
      <c r="F67" s="55">
        <v>3.9253330000000002</v>
      </c>
      <c r="G67" s="55">
        <v>2.25535</v>
      </c>
      <c r="H67" s="55">
        <f t="shared" si="158"/>
        <v>0.98048199999999941</v>
      </c>
      <c r="I67" s="55"/>
      <c r="J67" s="55">
        <v>2.0199410000000002</v>
      </c>
      <c r="K67" s="55">
        <v>3.3475579999999998</v>
      </c>
      <c r="L67" s="55">
        <v>0</v>
      </c>
      <c r="M67" s="55">
        <v>0.126</v>
      </c>
      <c r="N67" s="55">
        <v>2.2349169999999998</v>
      </c>
      <c r="O67" s="55">
        <v>0</v>
      </c>
      <c r="P67" s="55">
        <f t="shared" si="159"/>
        <v>3.9980029999999989</v>
      </c>
      <c r="Q67" s="35"/>
      <c r="R67" s="99" t="s">
        <v>106</v>
      </c>
      <c r="S67" s="99" t="s">
        <v>106</v>
      </c>
      <c r="T67" s="99" t="s">
        <v>106</v>
      </c>
      <c r="U67" s="99"/>
      <c r="V67" s="99" t="s">
        <v>106</v>
      </c>
      <c r="W67" s="99" t="s">
        <v>106</v>
      </c>
      <c r="X67" s="99" t="s">
        <v>106</v>
      </c>
      <c r="Y67" s="99" t="s">
        <v>106</v>
      </c>
      <c r="Z67" s="99" t="s">
        <v>106</v>
      </c>
      <c r="AA67" s="99" t="s">
        <v>106</v>
      </c>
      <c r="AB67" s="99" t="s">
        <v>106</v>
      </c>
      <c r="AD67" s="99">
        <f t="shared" si="171"/>
        <v>6.2172542519647322E-3</v>
      </c>
      <c r="AE67" s="99">
        <f t="shared" si="172"/>
        <v>4.8428756476683938</v>
      </c>
      <c r="AF67" s="99">
        <f t="shared" si="173"/>
        <v>2.8311900938180141</v>
      </c>
      <c r="AG67" s="99"/>
      <c r="AH67" s="99">
        <f t="shared" si="174"/>
        <v>1.1746798501763855E-3</v>
      </c>
      <c r="AI67" s="99">
        <f t="shared" si="175"/>
        <v>-0.21313134684663304</v>
      </c>
      <c r="AJ67" s="99">
        <f t="shared" si="176"/>
        <v>-1</v>
      </c>
      <c r="AK67" s="99">
        <f t="shared" si="177"/>
        <v>-0.91478091254763139</v>
      </c>
      <c r="AL67" s="99">
        <f t="shared" si="178"/>
        <v>0.79255696291875988</v>
      </c>
      <c r="AM67" s="99">
        <f t="shared" si="179"/>
        <v>-1</v>
      </c>
      <c r="AN67" s="99">
        <f t="shared" si="180"/>
        <v>0.73388073268766041</v>
      </c>
    </row>
    <row r="68" spans="1:40" x14ac:dyDescent="0.2">
      <c r="A68" s="50">
        <v>43709</v>
      </c>
      <c r="B68" s="55">
        <v>9.8885860000000001</v>
      </c>
      <c r="C68" s="55">
        <v>10.527067000000001</v>
      </c>
      <c r="D68" s="55">
        <f t="shared" si="170"/>
        <v>20.415652999999999</v>
      </c>
      <c r="E68" s="55"/>
      <c r="F68" s="55">
        <v>7.0008530000000002</v>
      </c>
      <c r="G68" s="55">
        <v>1.4619519999999999</v>
      </c>
      <c r="H68" s="55">
        <f t="shared" ref="H68:H95" si="181">B68-SUM(F68:G68)</f>
        <v>1.4257810000000006</v>
      </c>
      <c r="I68" s="55"/>
      <c r="J68" s="55">
        <v>2.1394549999999999</v>
      </c>
      <c r="K68" s="55">
        <v>1.4523950000000001</v>
      </c>
      <c r="L68" s="55">
        <v>0.20261799999999999</v>
      </c>
      <c r="M68" s="55">
        <v>0.36402299999999999</v>
      </c>
      <c r="N68" s="55">
        <v>1.231106</v>
      </c>
      <c r="O68" s="55">
        <v>0.71277699999999999</v>
      </c>
      <c r="P68" s="55">
        <f t="shared" ref="P68:P82" si="182">C68-SUM(J68:O68)</f>
        <v>4.4246930000000004</v>
      </c>
      <c r="Q68" s="35"/>
      <c r="R68" s="99" t="s">
        <v>106</v>
      </c>
      <c r="S68" s="99" t="s">
        <v>106</v>
      </c>
      <c r="T68" s="99" t="s">
        <v>106</v>
      </c>
      <c r="U68" s="99"/>
      <c r="V68" s="99" t="s">
        <v>106</v>
      </c>
      <c r="W68" s="99" t="s">
        <v>106</v>
      </c>
      <c r="X68" s="99" t="s">
        <v>106</v>
      </c>
      <c r="Y68" s="99" t="s">
        <v>106</v>
      </c>
      <c r="Z68" s="99" t="s">
        <v>106</v>
      </c>
      <c r="AA68" s="99" t="s">
        <v>106</v>
      </c>
      <c r="AB68" s="99" t="s">
        <v>106</v>
      </c>
      <c r="AD68" s="99">
        <f t="shared" si="171"/>
        <v>0.7835055013167036</v>
      </c>
      <c r="AE68" s="99">
        <f t="shared" si="172"/>
        <v>-0.35178486709379919</v>
      </c>
      <c r="AF68" s="99">
        <f t="shared" si="173"/>
        <v>0.454163360469648</v>
      </c>
      <c r="AG68" s="99"/>
      <c r="AH68" s="99">
        <f t="shared" si="174"/>
        <v>5.9167074681884202E-2</v>
      </c>
      <c r="AI68" s="99">
        <f t="shared" si="175"/>
        <v>-0.56613298410363611</v>
      </c>
      <c r="AJ68" s="99" t="str">
        <f t="shared" si="176"/>
        <v>n/a</v>
      </c>
      <c r="AK68" s="99">
        <f t="shared" si="177"/>
        <v>1.8890714285714285</v>
      </c>
      <c r="AL68" s="99">
        <f t="shared" si="178"/>
        <v>-0.44914911828940396</v>
      </c>
      <c r="AM68" s="99" t="str">
        <f t="shared" si="179"/>
        <v>n/a</v>
      </c>
      <c r="AN68" s="99">
        <f t="shared" si="180"/>
        <v>0.10672578284708689</v>
      </c>
    </row>
    <row r="69" spans="1:40" x14ac:dyDescent="0.2">
      <c r="A69" s="50">
        <v>43739</v>
      </c>
      <c r="B69" s="55">
        <v>13.351005000000001</v>
      </c>
      <c r="C69" s="55">
        <v>15.169827</v>
      </c>
      <c r="D69" s="55">
        <f t="shared" si="170"/>
        <v>28.520831999999999</v>
      </c>
      <c r="E69" s="55"/>
      <c r="F69" s="55">
        <v>3.725679</v>
      </c>
      <c r="G69" s="55">
        <v>8.6617700000000006</v>
      </c>
      <c r="H69" s="55">
        <f t="shared" si="181"/>
        <v>0.96355600000000052</v>
      </c>
      <c r="I69" s="55"/>
      <c r="J69" s="55">
        <v>3.823299</v>
      </c>
      <c r="K69" s="55">
        <v>2.8702999999999999</v>
      </c>
      <c r="L69" s="55">
        <v>1.2198910000000001</v>
      </c>
      <c r="M69" s="55">
        <v>1.772759</v>
      </c>
      <c r="N69" s="55">
        <v>2.9200979999999999</v>
      </c>
      <c r="O69" s="55">
        <v>0</v>
      </c>
      <c r="P69" s="55">
        <f t="shared" si="182"/>
        <v>2.5634800000000002</v>
      </c>
      <c r="Q69" s="35"/>
      <c r="R69" s="99" t="s">
        <v>106</v>
      </c>
      <c r="S69" s="99" t="s">
        <v>106</v>
      </c>
      <c r="T69" s="99" t="s">
        <v>106</v>
      </c>
      <c r="U69" s="99"/>
      <c r="V69" s="99" t="s">
        <v>106</v>
      </c>
      <c r="W69" s="99" t="s">
        <v>106</v>
      </c>
      <c r="X69" s="99" t="s">
        <v>106</v>
      </c>
      <c r="Y69" s="99" t="s">
        <v>106</v>
      </c>
      <c r="Z69" s="99" t="s">
        <v>106</v>
      </c>
      <c r="AA69" s="99" t="s">
        <v>106</v>
      </c>
      <c r="AB69" s="99" t="s">
        <v>106</v>
      </c>
      <c r="AD69" s="99">
        <f t="shared" si="171"/>
        <v>-0.46782499218309548</v>
      </c>
      <c r="AE69" s="99">
        <f t="shared" si="172"/>
        <v>4.9247978045790841</v>
      </c>
      <c r="AF69" s="99">
        <f t="shared" si="173"/>
        <v>-0.32419074177591078</v>
      </c>
      <c r="AG69" s="99"/>
      <c r="AH69" s="99">
        <f t="shared" si="174"/>
        <v>0.78704342928456095</v>
      </c>
      <c r="AI69" s="99">
        <f t="shared" si="175"/>
        <v>0.97625301656918384</v>
      </c>
      <c r="AJ69" s="99">
        <f t="shared" si="176"/>
        <v>5.0206447600904172</v>
      </c>
      <c r="AK69" s="99">
        <f t="shared" si="177"/>
        <v>3.8699093189166618</v>
      </c>
      <c r="AL69" s="99">
        <f t="shared" si="178"/>
        <v>1.3719306054880733</v>
      </c>
      <c r="AM69" s="99">
        <f t="shared" si="179"/>
        <v>-1</v>
      </c>
      <c r="AN69" s="99">
        <f t="shared" si="180"/>
        <v>-0.42064229088888205</v>
      </c>
    </row>
    <row r="70" spans="1:40" x14ac:dyDescent="0.2">
      <c r="A70" s="50">
        <v>43770</v>
      </c>
      <c r="B70" s="55">
        <v>16.085978999999998</v>
      </c>
      <c r="C70" s="55">
        <v>16.119665000000001</v>
      </c>
      <c r="D70" s="55">
        <f t="shared" si="170"/>
        <v>32.205643999999999</v>
      </c>
      <c r="E70" s="55"/>
      <c r="F70" s="55">
        <v>8.6686870000000003</v>
      </c>
      <c r="G70" s="55">
        <v>5.2389999999999999</v>
      </c>
      <c r="H70" s="55">
        <f t="shared" si="181"/>
        <v>2.178291999999999</v>
      </c>
      <c r="I70" s="55"/>
      <c r="J70" s="55">
        <v>2.6800229999999998</v>
      </c>
      <c r="K70" s="55">
        <v>4.4635550000000004</v>
      </c>
      <c r="L70" s="55">
        <v>0.32080199999999998</v>
      </c>
      <c r="M70" s="55">
        <v>1.3891770000000001</v>
      </c>
      <c r="N70" s="55">
        <v>2.0547149999999998</v>
      </c>
      <c r="O70" s="55">
        <v>0.185617</v>
      </c>
      <c r="P70" s="55">
        <f t="shared" si="182"/>
        <v>5.0257760000000022</v>
      </c>
      <c r="Q70" s="35"/>
      <c r="R70" s="99" t="s">
        <v>106</v>
      </c>
      <c r="S70" s="99" t="s">
        <v>106</v>
      </c>
      <c r="T70" s="99" t="s">
        <v>106</v>
      </c>
      <c r="U70" s="99"/>
      <c r="V70" s="99" t="s">
        <v>106</v>
      </c>
      <c r="W70" s="99" t="s">
        <v>106</v>
      </c>
      <c r="X70" s="99" t="s">
        <v>106</v>
      </c>
      <c r="Y70" s="99" t="s">
        <v>106</v>
      </c>
      <c r="Z70" s="99" t="s">
        <v>106</v>
      </c>
      <c r="AA70" s="99" t="s">
        <v>106</v>
      </c>
      <c r="AB70" s="99" t="s">
        <v>106</v>
      </c>
      <c r="AD70" s="99">
        <f t="shared" si="171"/>
        <v>1.3267401727309305</v>
      </c>
      <c r="AE70" s="99">
        <f t="shared" si="172"/>
        <v>-0.39515826441939705</v>
      </c>
      <c r="AF70" s="99">
        <f t="shared" si="173"/>
        <v>1.2606802303135445</v>
      </c>
      <c r="AG70" s="99"/>
      <c r="AH70" s="99">
        <f t="shared" si="174"/>
        <v>-0.2990286660813084</v>
      </c>
      <c r="AI70" s="99">
        <f t="shared" si="175"/>
        <v>0.55508309235968389</v>
      </c>
      <c r="AJ70" s="99">
        <f t="shared" si="176"/>
        <v>-0.73702404559095858</v>
      </c>
      <c r="AK70" s="99">
        <f t="shared" si="177"/>
        <v>-0.21637571717306181</v>
      </c>
      <c r="AL70" s="99">
        <f t="shared" si="178"/>
        <v>-0.29635409496530596</v>
      </c>
      <c r="AM70" s="99" t="str">
        <f t="shared" si="179"/>
        <v>n/a</v>
      </c>
      <c r="AN70" s="99">
        <f t="shared" si="180"/>
        <v>0.96052865635776441</v>
      </c>
    </row>
    <row r="71" spans="1:40" x14ac:dyDescent="0.2">
      <c r="A71" s="50">
        <v>43800</v>
      </c>
      <c r="B71" s="55">
        <v>12.020554000000001</v>
      </c>
      <c r="C71" s="55">
        <v>3.8075770000000002</v>
      </c>
      <c r="D71" s="55">
        <f t="shared" si="170"/>
        <v>15.828131000000001</v>
      </c>
      <c r="E71" s="55"/>
      <c r="F71" s="55">
        <v>3.8977650000000001</v>
      </c>
      <c r="G71" s="55">
        <v>7.5537169999999998</v>
      </c>
      <c r="H71" s="55">
        <f t="shared" si="181"/>
        <v>0.56907200000000024</v>
      </c>
      <c r="I71" s="55"/>
      <c r="J71" s="55">
        <v>0.38831599999999999</v>
      </c>
      <c r="K71" s="55">
        <v>0</v>
      </c>
      <c r="L71" s="55">
        <v>0.306815</v>
      </c>
      <c r="M71" s="55">
        <v>0.26280999999999999</v>
      </c>
      <c r="N71" s="55">
        <v>2.1978339999999998</v>
      </c>
      <c r="O71" s="55">
        <v>0</v>
      </c>
      <c r="P71" s="55">
        <f t="shared" si="182"/>
        <v>0.65180200000000044</v>
      </c>
      <c r="Q71" s="35"/>
      <c r="R71" s="99" t="s">
        <v>106</v>
      </c>
      <c r="S71" s="99" t="s">
        <v>106</v>
      </c>
      <c r="T71" s="99" t="s">
        <v>106</v>
      </c>
      <c r="U71" s="99"/>
      <c r="V71" s="99" t="s">
        <v>106</v>
      </c>
      <c r="W71" s="99" t="s">
        <v>106</v>
      </c>
      <c r="X71" s="99" t="s">
        <v>106</v>
      </c>
      <c r="Y71" s="99" t="s">
        <v>106</v>
      </c>
      <c r="Z71" s="99" t="s">
        <v>106</v>
      </c>
      <c r="AA71" s="99" t="s">
        <v>106</v>
      </c>
      <c r="AB71" s="99" t="s">
        <v>106</v>
      </c>
      <c r="AD71" s="99">
        <f t="shared" si="171"/>
        <v>-0.55036270198704829</v>
      </c>
      <c r="AE71" s="99">
        <f t="shared" si="172"/>
        <v>0.44182420309219306</v>
      </c>
      <c r="AF71" s="99">
        <f t="shared" si="173"/>
        <v>-0.73875311482574402</v>
      </c>
      <c r="AG71" s="99"/>
      <c r="AH71" s="99">
        <f t="shared" si="174"/>
        <v>-0.85510721363212183</v>
      </c>
      <c r="AI71" s="99">
        <f t="shared" si="175"/>
        <v>-1</v>
      </c>
      <c r="AJ71" s="99">
        <f t="shared" si="176"/>
        <v>-4.3600102243751548E-2</v>
      </c>
      <c r="AK71" s="99">
        <f t="shared" si="177"/>
        <v>-0.81081604431976628</v>
      </c>
      <c r="AL71" s="99">
        <f t="shared" si="178"/>
        <v>6.9653942274232605E-2</v>
      </c>
      <c r="AM71" s="99">
        <f t="shared" si="179"/>
        <v>-1</v>
      </c>
      <c r="AN71" s="99">
        <f t="shared" si="180"/>
        <v>-0.87030818723317549</v>
      </c>
    </row>
    <row r="72" spans="1:40" x14ac:dyDescent="0.2">
      <c r="A72" s="50">
        <v>43831</v>
      </c>
      <c r="B72" s="52">
        <v>11.309602</v>
      </c>
      <c r="C72" s="52">
        <v>10.604616</v>
      </c>
      <c r="D72" s="55">
        <f t="shared" si="170"/>
        <v>21.914217999999998</v>
      </c>
      <c r="E72" s="55"/>
      <c r="F72" s="55">
        <v>4.2982490000000002</v>
      </c>
      <c r="G72" s="55">
        <v>5.3475080000000004</v>
      </c>
      <c r="H72" s="55">
        <f t="shared" si="181"/>
        <v>1.6638450000000002</v>
      </c>
      <c r="I72" s="55"/>
      <c r="J72" s="55">
        <v>2.651062</v>
      </c>
      <c r="K72" s="55">
        <v>1.852346</v>
      </c>
      <c r="L72" s="55">
        <v>0</v>
      </c>
      <c r="M72" s="55">
        <v>3.5495160000000001</v>
      </c>
      <c r="N72" s="55">
        <v>0.85553800000000002</v>
      </c>
      <c r="O72" s="55">
        <v>0</v>
      </c>
      <c r="P72" s="55">
        <f t="shared" si="182"/>
        <v>1.6961539999999999</v>
      </c>
      <c r="Q72" s="35"/>
      <c r="R72" s="99" t="str">
        <f>IFERROR(F72/F60-1, "n/a")</f>
        <v>n/a</v>
      </c>
      <c r="S72" s="99">
        <f t="shared" ref="S72:AB72" si="183">IFERROR(G72/G60-1, "n/a")</f>
        <v>1.2959546605985146</v>
      </c>
      <c r="T72" s="99">
        <f t="shared" si="183"/>
        <v>2.4953919132120888</v>
      </c>
      <c r="U72" s="99"/>
      <c r="V72" s="99">
        <f t="shared" si="183"/>
        <v>9.00748355263159E-2</v>
      </c>
      <c r="W72" s="99">
        <f t="shared" si="183"/>
        <v>-0.28848584113151099</v>
      </c>
      <c r="X72" s="99">
        <f t="shared" si="183"/>
        <v>-1</v>
      </c>
      <c r="Y72" s="99">
        <f t="shared" si="183"/>
        <v>3.6889247027741083</v>
      </c>
      <c r="Z72" s="99">
        <f t="shared" si="183"/>
        <v>0.57596243647154832</v>
      </c>
      <c r="AA72" s="99" t="str">
        <f t="shared" si="183"/>
        <v>n/a</v>
      </c>
      <c r="AB72" s="99">
        <f t="shared" si="183"/>
        <v>0.25037614770201588</v>
      </c>
      <c r="AD72" s="99">
        <f t="shared" si="171"/>
        <v>0.10274708711274272</v>
      </c>
      <c r="AE72" s="99">
        <f t="shared" si="172"/>
        <v>-0.29206932163330979</v>
      </c>
      <c r="AF72" s="99">
        <f t="shared" si="173"/>
        <v>1.9237864453004181</v>
      </c>
      <c r="AG72" s="99"/>
      <c r="AH72" s="99">
        <f t="shared" si="174"/>
        <v>5.8270738264712243</v>
      </c>
      <c r="AI72" s="99" t="str">
        <f t="shared" si="175"/>
        <v>n/a</v>
      </c>
      <c r="AJ72" s="99">
        <f t="shared" si="176"/>
        <v>-1</v>
      </c>
      <c r="AK72" s="99">
        <f t="shared" si="177"/>
        <v>12.506015752825236</v>
      </c>
      <c r="AL72" s="99">
        <f t="shared" si="178"/>
        <v>-0.61073584265235681</v>
      </c>
      <c r="AM72" s="99" t="str">
        <f t="shared" si="179"/>
        <v>n/a</v>
      </c>
      <c r="AN72" s="99">
        <f t="shared" si="180"/>
        <v>1.6022534450646035</v>
      </c>
    </row>
    <row r="73" spans="1:40" x14ac:dyDescent="0.2">
      <c r="A73" s="50">
        <v>43862</v>
      </c>
      <c r="B73" s="52">
        <v>6.5310779999999999</v>
      </c>
      <c r="C73" s="52">
        <v>11.023097</v>
      </c>
      <c r="D73" s="55">
        <f t="shared" si="170"/>
        <v>17.554175000000001</v>
      </c>
      <c r="E73" s="55"/>
      <c r="F73" s="55">
        <v>3.369367</v>
      </c>
      <c r="G73" s="55">
        <v>2.5469110000000001</v>
      </c>
      <c r="H73" s="55">
        <f t="shared" si="181"/>
        <v>0.61479999999999979</v>
      </c>
      <c r="I73" s="55"/>
      <c r="J73" s="55">
        <v>3.6317750000000002</v>
      </c>
      <c r="K73" s="55">
        <v>2.2360229999999999</v>
      </c>
      <c r="L73" s="55">
        <v>0</v>
      </c>
      <c r="M73" s="55">
        <v>2.731042</v>
      </c>
      <c r="N73" s="55">
        <v>1.4728220000000001</v>
      </c>
      <c r="O73" s="55">
        <v>0</v>
      </c>
      <c r="P73" s="55">
        <f t="shared" si="182"/>
        <v>0.95143499999999825</v>
      </c>
      <c r="Q73" s="35"/>
      <c r="R73" s="99">
        <f t="shared" ref="R73:R74" si="184">IFERROR(F73/F61-1, "n/a")</f>
        <v>-0.32509696793428045</v>
      </c>
      <c r="S73" s="99">
        <f t="shared" ref="S73:S74" si="185">IFERROR(G73/G61-1, "n/a")</f>
        <v>0.58055789996276541</v>
      </c>
      <c r="T73" s="99">
        <f t="shared" ref="T73:T74" si="186">IFERROR(H73/H61-1, "n/a")</f>
        <v>15.136482939632156</v>
      </c>
      <c r="U73" s="99"/>
      <c r="V73" s="99">
        <f t="shared" ref="V73:V74" si="187">IFERROR(J73/J61-1, "n/a")</f>
        <v>2.7830398483357035</v>
      </c>
      <c r="W73" s="99">
        <f t="shared" ref="W73:W74" si="188">IFERROR(K73/K61-1, "n/a")</f>
        <v>-0.16770311873620225</v>
      </c>
      <c r="X73" s="99">
        <f t="shared" ref="X73:X74" si="189">IFERROR(L73/L61-1, "n/a")</f>
        <v>-1</v>
      </c>
      <c r="Y73" s="99" t="str">
        <f t="shared" ref="Y73" si="190">IFERROR(M73/M61-1, "n/a")</f>
        <v>n/a</v>
      </c>
      <c r="Z73" s="99">
        <f t="shared" ref="Z73:Z74" si="191">IFERROR(N73/N61-1, "n/a")</f>
        <v>-0.65428661296077206</v>
      </c>
      <c r="AA73" s="99">
        <f t="shared" ref="AA73:AA74" si="192">IFERROR(O73/O61-1, "n/a")</f>
        <v>-1</v>
      </c>
      <c r="AB73" s="99" t="str">
        <f t="shared" ref="AB73:AB74" si="193">IFERROR(P73/P61-1, "n/a")</f>
        <v>n/a</v>
      </c>
      <c r="AD73" s="99">
        <f t="shared" si="171"/>
        <v>-0.21610707057687917</v>
      </c>
      <c r="AE73" s="99">
        <f t="shared" si="172"/>
        <v>-0.52372002061520995</v>
      </c>
      <c r="AF73" s="99">
        <f t="shared" si="173"/>
        <v>-0.63049442706502123</v>
      </c>
      <c r="AG73" s="99"/>
      <c r="AH73" s="99">
        <f t="shared" si="174"/>
        <v>0.36993212531430797</v>
      </c>
      <c r="AI73" s="99">
        <f t="shared" si="175"/>
        <v>0.20713030934825349</v>
      </c>
      <c r="AJ73" s="99" t="str">
        <f t="shared" si="176"/>
        <v>n/a</v>
      </c>
      <c r="AK73" s="99">
        <f t="shared" si="177"/>
        <v>-0.2305874941823054</v>
      </c>
      <c r="AL73" s="99">
        <f t="shared" si="178"/>
        <v>0.7215155843457568</v>
      </c>
      <c r="AM73" s="99" t="str">
        <f t="shared" si="179"/>
        <v>n/a</v>
      </c>
      <c r="AN73" s="99">
        <f t="shared" si="180"/>
        <v>-0.43906331618473426</v>
      </c>
    </row>
    <row r="74" spans="1:40" x14ac:dyDescent="0.2">
      <c r="A74" s="50">
        <v>43891</v>
      </c>
      <c r="B74" s="52">
        <v>3.995349</v>
      </c>
      <c r="C74" s="52">
        <v>6.8521809999999999</v>
      </c>
      <c r="D74" s="55">
        <f t="shared" si="170"/>
        <v>10.847529999999999</v>
      </c>
      <c r="E74" s="55"/>
      <c r="F74" s="55">
        <v>2.6978979999999999</v>
      </c>
      <c r="G74" s="55">
        <v>0.77481999999999995</v>
      </c>
      <c r="H74" s="55">
        <f t="shared" si="181"/>
        <v>0.52263100000000007</v>
      </c>
      <c r="I74" s="55"/>
      <c r="J74" s="55">
        <v>1.1544220000000001</v>
      </c>
      <c r="K74" s="55">
        <v>0</v>
      </c>
      <c r="L74" s="55">
        <v>1.308276</v>
      </c>
      <c r="M74" s="55">
        <v>1.9724029999999999</v>
      </c>
      <c r="N74" s="55">
        <v>1.1912199999999999</v>
      </c>
      <c r="O74" s="55">
        <v>0</v>
      </c>
      <c r="P74" s="55">
        <f t="shared" si="182"/>
        <v>1.2258600000000008</v>
      </c>
      <c r="Q74" s="35"/>
      <c r="R74" s="99">
        <f t="shared" si="184"/>
        <v>-0.25091036712055226</v>
      </c>
      <c r="S74" s="99">
        <f t="shared" si="185"/>
        <v>-0.80635793367155673</v>
      </c>
      <c r="T74" s="99">
        <f t="shared" si="186"/>
        <v>-0.64868142350199332</v>
      </c>
      <c r="U74" s="99"/>
      <c r="V74" s="99">
        <f t="shared" si="187"/>
        <v>0.72781970191786738</v>
      </c>
      <c r="W74" s="99">
        <f t="shared" si="188"/>
        <v>-1</v>
      </c>
      <c r="X74" s="99">
        <f t="shared" si="189"/>
        <v>3.5484761091281589</v>
      </c>
      <c r="Y74" s="99">
        <f>IFERROR(M74/M62-1, "n/a")</f>
        <v>-0.13153767440549791</v>
      </c>
      <c r="Z74" s="99">
        <f t="shared" si="191"/>
        <v>-0.17087763550967339</v>
      </c>
      <c r="AA74" s="99" t="str">
        <f t="shared" si="192"/>
        <v>n/a</v>
      </c>
      <c r="AB74" s="99">
        <f t="shared" si="193"/>
        <v>-0.73331819208243076</v>
      </c>
      <c r="AD74" s="99">
        <f t="shared" si="171"/>
        <v>-0.19928639415059268</v>
      </c>
      <c r="AE74" s="99">
        <f t="shared" si="172"/>
        <v>-0.69578049645236928</v>
      </c>
      <c r="AF74" s="99">
        <f t="shared" si="173"/>
        <v>-0.1499170461938838</v>
      </c>
      <c r="AG74" s="99"/>
      <c r="AH74" s="99">
        <f t="shared" si="174"/>
        <v>-0.68213284137921537</v>
      </c>
      <c r="AI74" s="99">
        <f t="shared" si="175"/>
        <v>-1</v>
      </c>
      <c r="AJ74" s="99" t="str">
        <f t="shared" si="176"/>
        <v>n/a</v>
      </c>
      <c r="AK74" s="99">
        <f t="shared" si="177"/>
        <v>-0.27778371771653454</v>
      </c>
      <c r="AL74" s="99">
        <f t="shared" si="178"/>
        <v>-0.19119893646346953</v>
      </c>
      <c r="AM74" s="99" t="str">
        <f t="shared" si="179"/>
        <v>n/a</v>
      </c>
      <c r="AN74" s="99">
        <f t="shared" si="180"/>
        <v>0.28843273581485129</v>
      </c>
    </row>
    <row r="75" spans="1:40" x14ac:dyDescent="0.2">
      <c r="A75" s="50">
        <v>43922</v>
      </c>
      <c r="B75" s="55">
        <v>0.30641400000000002</v>
      </c>
      <c r="C75" s="55">
        <v>2.8296320000000001</v>
      </c>
      <c r="D75" s="55">
        <f t="shared" si="170"/>
        <v>3.1360460000000003</v>
      </c>
      <c r="E75" s="55"/>
      <c r="F75" s="55">
        <v>0.27108300000000002</v>
      </c>
      <c r="G75" s="55">
        <v>0</v>
      </c>
      <c r="H75" s="55">
        <f t="shared" si="181"/>
        <v>3.5331000000000001E-2</v>
      </c>
      <c r="I75" s="55"/>
      <c r="J75" s="55">
        <v>0</v>
      </c>
      <c r="K75" s="55">
        <v>0.22889100000000001</v>
      </c>
      <c r="L75" s="55">
        <v>0.23380100000000001</v>
      </c>
      <c r="M75" s="55">
        <v>0.57481400000000005</v>
      </c>
      <c r="N75" s="55">
        <v>0</v>
      </c>
      <c r="O75" s="55">
        <v>0</v>
      </c>
      <c r="P75" s="55">
        <f t="shared" si="182"/>
        <v>1.7921260000000001</v>
      </c>
      <c r="Q75" s="35"/>
      <c r="R75" s="99">
        <f t="shared" ref="R75:R86" si="194">IFERROR(F75/F63-1, "n/a")</f>
        <v>-0.83056571224991094</v>
      </c>
      <c r="S75" s="99">
        <f t="shared" ref="S75:S86" si="195">IFERROR(G75/G63-1, "n/a")</f>
        <v>-1</v>
      </c>
      <c r="T75" s="99">
        <f t="shared" ref="T75:T86" si="196">IFERROR(H75/H63-1, "n/a")</f>
        <v>-0.97797555374361356</v>
      </c>
      <c r="U75" s="99"/>
      <c r="V75" s="99">
        <f t="shared" ref="V75:V86" si="197">IFERROR(J75/J63-1, "n/a")</f>
        <v>-1</v>
      </c>
      <c r="W75" s="99">
        <f t="shared" ref="W75:W86" si="198">IFERROR(K75/K63-1, "n/a")</f>
        <v>-0.79550303407165979</v>
      </c>
      <c r="X75" s="99">
        <f t="shared" ref="X75:X86" si="199">IFERROR(L75/L63-1, "n/a")</f>
        <v>-0.5680989414959452</v>
      </c>
      <c r="Y75" s="99">
        <f t="shared" ref="Y75:Y86" si="200">IFERROR(M75/M63-1, "n/a")</f>
        <v>-0.65245587633341406</v>
      </c>
      <c r="Z75" s="99">
        <f t="shared" ref="Z75:Z86" si="201">IFERROR(N75/N63-1, "n/a")</f>
        <v>-1</v>
      </c>
      <c r="AA75" s="99">
        <f t="shared" ref="AA75:AA86" si="202">IFERROR(O75/O63-1, "n/a")</f>
        <v>-1</v>
      </c>
      <c r="AB75" s="99">
        <f t="shared" ref="AB75:AB86" si="203">IFERROR(P75/P63-1, "n/a")</f>
        <v>4.2963342831512596E-2</v>
      </c>
      <c r="AD75" s="99">
        <f t="shared" si="171"/>
        <v>-0.89952066386497931</v>
      </c>
      <c r="AE75" s="99">
        <f t="shared" si="172"/>
        <v>-1</v>
      </c>
      <c r="AF75" s="99">
        <f t="shared" si="173"/>
        <v>-0.93239781030975966</v>
      </c>
      <c r="AG75" s="99"/>
      <c r="AH75" s="99">
        <f t="shared" si="174"/>
        <v>-1</v>
      </c>
      <c r="AI75" s="99" t="str">
        <f t="shared" si="175"/>
        <v>n/a</v>
      </c>
      <c r="AJ75" s="99">
        <f t="shared" si="176"/>
        <v>-0.82129076739159013</v>
      </c>
      <c r="AK75" s="99">
        <f t="shared" si="177"/>
        <v>-0.70857172697465987</v>
      </c>
      <c r="AL75" s="99">
        <f t="shared" si="178"/>
        <v>-1</v>
      </c>
      <c r="AM75" s="99" t="str">
        <f t="shared" si="179"/>
        <v>n/a</v>
      </c>
      <c r="AN75" s="99">
        <f t="shared" si="180"/>
        <v>0.46193366289788296</v>
      </c>
    </row>
    <row r="76" spans="1:40" x14ac:dyDescent="0.2">
      <c r="A76" s="50">
        <v>43952</v>
      </c>
      <c r="B76" s="55">
        <v>4.7635500000000004</v>
      </c>
      <c r="C76" s="55">
        <v>4.4419440000000003</v>
      </c>
      <c r="D76" s="55">
        <f t="shared" si="170"/>
        <v>9.2054940000000016</v>
      </c>
      <c r="E76" s="55"/>
      <c r="F76" s="55">
        <v>3.203471</v>
      </c>
      <c r="G76" s="55">
        <v>0.89239999999999997</v>
      </c>
      <c r="H76" s="55">
        <f t="shared" si="181"/>
        <v>0.66767900000000058</v>
      </c>
      <c r="I76" s="55"/>
      <c r="J76" s="55">
        <v>1.156819</v>
      </c>
      <c r="K76" s="55">
        <v>1.1905889999999999</v>
      </c>
      <c r="L76" s="55">
        <v>0.76689799999999997</v>
      </c>
      <c r="M76" s="55">
        <v>0</v>
      </c>
      <c r="N76" s="55">
        <v>0</v>
      </c>
      <c r="O76" s="55">
        <v>0</v>
      </c>
      <c r="P76" s="55">
        <f t="shared" si="182"/>
        <v>1.3276380000000008</v>
      </c>
      <c r="Q76" s="35"/>
      <c r="R76" s="99">
        <f t="shared" si="194"/>
        <v>-0.1733033533194358</v>
      </c>
      <c r="S76" s="99">
        <f t="shared" si="195"/>
        <v>-0.88293322838777388</v>
      </c>
      <c r="T76" s="99">
        <f t="shared" si="196"/>
        <v>0.28982710325509697</v>
      </c>
      <c r="U76" s="99"/>
      <c r="V76" s="99">
        <f t="shared" si="197"/>
        <v>-0.10550851716965515</v>
      </c>
      <c r="W76" s="99">
        <f t="shared" si="198"/>
        <v>-0.50995694693689397</v>
      </c>
      <c r="X76" s="99">
        <f t="shared" si="199"/>
        <v>4.8725629833831068</v>
      </c>
      <c r="Y76" s="99">
        <f t="shared" si="200"/>
        <v>-1</v>
      </c>
      <c r="Z76" s="99">
        <f t="shared" si="201"/>
        <v>-1</v>
      </c>
      <c r="AA76" s="99" t="str">
        <f t="shared" si="202"/>
        <v>n/a</v>
      </c>
      <c r="AB76" s="99">
        <f t="shared" si="203"/>
        <v>-0.81759047430752374</v>
      </c>
      <c r="AD76" s="99">
        <f t="shared" si="171"/>
        <v>10.817306876491701</v>
      </c>
      <c r="AE76" s="99" t="str">
        <f t="shared" si="172"/>
        <v>n/a</v>
      </c>
      <c r="AF76" s="99">
        <f t="shared" si="173"/>
        <v>17.897823441170658</v>
      </c>
      <c r="AG76" s="99"/>
      <c r="AH76" s="99" t="str">
        <f t="shared" si="174"/>
        <v>n/a</v>
      </c>
      <c r="AI76" s="99">
        <f t="shared" si="175"/>
        <v>4.2015544516822407</v>
      </c>
      <c r="AJ76" s="99">
        <f t="shared" si="176"/>
        <v>2.2801313937921561</v>
      </c>
      <c r="AK76" s="99">
        <f t="shared" si="177"/>
        <v>-1</v>
      </c>
      <c r="AL76" s="99" t="str">
        <f t="shared" si="178"/>
        <v>n/a</v>
      </c>
      <c r="AM76" s="99" t="str">
        <f t="shared" si="179"/>
        <v>n/a</v>
      </c>
      <c r="AN76" s="99">
        <f t="shared" si="180"/>
        <v>-0.25918266907572307</v>
      </c>
    </row>
    <row r="77" spans="1:40" x14ac:dyDescent="0.2">
      <c r="A77" s="50">
        <v>43983</v>
      </c>
      <c r="B77" s="55">
        <v>4.0611069999999998</v>
      </c>
      <c r="C77" s="55">
        <v>8.7311049999999994</v>
      </c>
      <c r="D77" s="55">
        <f t="shared" si="170"/>
        <v>12.792211999999999</v>
      </c>
      <c r="E77" s="55"/>
      <c r="F77" s="55">
        <v>2.1243910000000001</v>
      </c>
      <c r="G77" s="55">
        <v>0</v>
      </c>
      <c r="H77" s="55">
        <f t="shared" si="181"/>
        <v>1.9367159999999997</v>
      </c>
      <c r="I77" s="55"/>
      <c r="J77" s="55">
        <v>2.0768559999999998</v>
      </c>
      <c r="K77" s="55">
        <v>3.1604700000000001</v>
      </c>
      <c r="L77" s="55">
        <v>0.27631600000000001</v>
      </c>
      <c r="M77" s="55">
        <v>1.5560400000000001</v>
      </c>
      <c r="N77" s="55">
        <v>0.58563200000000004</v>
      </c>
      <c r="O77" s="55">
        <v>0</v>
      </c>
      <c r="P77" s="55">
        <f t="shared" si="182"/>
        <v>1.0757909999999997</v>
      </c>
      <c r="Q77" s="35"/>
      <c r="R77" s="99">
        <f t="shared" si="194"/>
        <v>-0.4400157420455485</v>
      </c>
      <c r="S77" s="99">
        <f t="shared" si="195"/>
        <v>-1</v>
      </c>
      <c r="T77" s="99">
        <f t="shared" si="196"/>
        <v>2.0395688421264131</v>
      </c>
      <c r="U77" s="99"/>
      <c r="V77" s="99">
        <f t="shared" si="197"/>
        <v>0.46882127583434041</v>
      </c>
      <c r="W77" s="99">
        <f t="shared" si="198"/>
        <v>0.45300882111845753</v>
      </c>
      <c r="X77" s="99">
        <f t="shared" si="199"/>
        <v>-0.6994860127159106</v>
      </c>
      <c r="Y77" s="99">
        <f t="shared" si="200"/>
        <v>8.3871830574848261E-2</v>
      </c>
      <c r="Z77" s="99">
        <f t="shared" si="201"/>
        <v>-0.82151819494536427</v>
      </c>
      <c r="AA77" s="99" t="str">
        <f t="shared" si="202"/>
        <v>n/a</v>
      </c>
      <c r="AB77" s="99">
        <f t="shared" si="203"/>
        <v>-0.70879564689430863</v>
      </c>
      <c r="AD77" s="99">
        <f t="shared" si="171"/>
        <v>-0.33684712613287271</v>
      </c>
      <c r="AE77" s="99">
        <f t="shared" si="172"/>
        <v>-1</v>
      </c>
      <c r="AF77" s="99">
        <f t="shared" si="173"/>
        <v>1.9006693336168996</v>
      </c>
      <c r="AG77" s="99"/>
      <c r="AH77" s="99">
        <f t="shared" si="174"/>
        <v>0.79531629407884874</v>
      </c>
      <c r="AI77" s="99">
        <f t="shared" si="175"/>
        <v>1.6545432554811108</v>
      </c>
      <c r="AJ77" s="99">
        <f t="shared" si="176"/>
        <v>-0.63969654373854146</v>
      </c>
      <c r="AK77" s="99" t="str">
        <f t="shared" si="177"/>
        <v>n/a</v>
      </c>
      <c r="AL77" s="99" t="str">
        <f t="shared" si="178"/>
        <v>n/a</v>
      </c>
      <c r="AM77" s="99" t="str">
        <f t="shared" si="179"/>
        <v>n/a</v>
      </c>
      <c r="AN77" s="99">
        <f t="shared" si="180"/>
        <v>-0.18969553447551279</v>
      </c>
    </row>
    <row r="78" spans="1:40" x14ac:dyDescent="0.2">
      <c r="A78" s="50">
        <v>44013</v>
      </c>
      <c r="B78" s="55">
        <v>2.8402479999999999</v>
      </c>
      <c r="C78" s="55">
        <v>13.263960000000001</v>
      </c>
      <c r="D78" s="55">
        <f t="shared" si="170"/>
        <v>16.104208</v>
      </c>
      <c r="E78" s="55"/>
      <c r="F78" s="55">
        <v>1.2887980000000001</v>
      </c>
      <c r="G78" s="55">
        <v>0.37514999999999998</v>
      </c>
      <c r="H78" s="55">
        <f t="shared" si="181"/>
        <v>1.1762999999999999</v>
      </c>
      <c r="I78" s="55"/>
      <c r="J78" s="55">
        <v>2.407254</v>
      </c>
      <c r="K78" s="55">
        <v>4.2144750000000002</v>
      </c>
      <c r="L78" s="55">
        <v>0</v>
      </c>
      <c r="M78" s="55">
        <v>1.157076</v>
      </c>
      <c r="N78" s="55">
        <v>1.509533</v>
      </c>
      <c r="O78" s="55">
        <v>1.6055919999999999</v>
      </c>
      <c r="P78" s="55">
        <f t="shared" si="182"/>
        <v>2.3700300000000016</v>
      </c>
      <c r="Q78" s="35"/>
      <c r="R78" s="99">
        <f t="shared" si="194"/>
        <v>-0.66963037662144242</v>
      </c>
      <c r="S78" s="99">
        <f t="shared" si="195"/>
        <v>-2.8108808290155496E-2</v>
      </c>
      <c r="T78" s="99">
        <f t="shared" si="196"/>
        <v>3.5963402768823212</v>
      </c>
      <c r="U78" s="99"/>
      <c r="V78" s="99">
        <f t="shared" si="197"/>
        <v>0.19314462787183206</v>
      </c>
      <c r="W78" s="99">
        <f t="shared" si="198"/>
        <v>-9.3559941310840111E-3</v>
      </c>
      <c r="X78" s="99">
        <f t="shared" si="199"/>
        <v>-1</v>
      </c>
      <c r="Y78" s="99">
        <f t="shared" si="200"/>
        <v>-0.21742094576954862</v>
      </c>
      <c r="Z78" s="99">
        <f t="shared" si="201"/>
        <v>0.21074916424441903</v>
      </c>
      <c r="AA78" s="99">
        <f t="shared" si="202"/>
        <v>2.0021783477839752</v>
      </c>
      <c r="AB78" s="99">
        <f t="shared" si="203"/>
        <v>2.7850492581356301E-2</v>
      </c>
      <c r="AD78" s="99">
        <f t="shared" si="171"/>
        <v>-0.39333295989297634</v>
      </c>
      <c r="AE78" s="99" t="str">
        <f t="shared" si="172"/>
        <v>n/a</v>
      </c>
      <c r="AF78" s="99">
        <f t="shared" si="173"/>
        <v>-0.3926316506911699</v>
      </c>
      <c r="AG78" s="99"/>
      <c r="AH78" s="99">
        <f t="shared" si="174"/>
        <v>0.15908565639601413</v>
      </c>
      <c r="AI78" s="99">
        <f t="shared" si="175"/>
        <v>0.33349628378057705</v>
      </c>
      <c r="AJ78" s="99">
        <f t="shared" si="176"/>
        <v>-1</v>
      </c>
      <c r="AK78" s="99">
        <f t="shared" si="177"/>
        <v>-0.25639700778900287</v>
      </c>
      <c r="AL78" s="99">
        <f t="shared" si="178"/>
        <v>1.5776135866892518</v>
      </c>
      <c r="AM78" s="99" t="str">
        <f t="shared" si="179"/>
        <v>n/a</v>
      </c>
      <c r="AN78" s="99">
        <f t="shared" si="180"/>
        <v>1.203058028929413</v>
      </c>
    </row>
    <row r="79" spans="1:40" x14ac:dyDescent="0.2">
      <c r="A79" s="50">
        <v>44044</v>
      </c>
      <c r="B79" s="55">
        <v>4.1067349999999996</v>
      </c>
      <c r="C79" s="55">
        <v>8.5933600000000006</v>
      </c>
      <c r="D79" s="55">
        <f t="shared" si="170"/>
        <v>12.700095000000001</v>
      </c>
      <c r="E79" s="55"/>
      <c r="F79" s="55">
        <v>1.0700719999999999</v>
      </c>
      <c r="G79" s="55">
        <v>2.7530000000000001</v>
      </c>
      <c r="H79" s="55">
        <f t="shared" si="181"/>
        <v>0.28366299999999978</v>
      </c>
      <c r="I79" s="55"/>
      <c r="J79" s="55">
        <v>1.281358</v>
      </c>
      <c r="K79" s="55">
        <v>2.2029619999999999</v>
      </c>
      <c r="L79" s="55">
        <v>0</v>
      </c>
      <c r="M79" s="55">
        <v>1.51142</v>
      </c>
      <c r="N79" s="55">
        <v>0.61160400000000004</v>
      </c>
      <c r="O79" s="55">
        <v>0</v>
      </c>
      <c r="P79" s="55">
        <f t="shared" si="182"/>
        <v>2.9860160000000011</v>
      </c>
      <c r="Q79" s="35"/>
      <c r="R79" s="99">
        <f t="shared" si="194"/>
        <v>-0.72739331924195993</v>
      </c>
      <c r="S79" s="99">
        <f t="shared" si="195"/>
        <v>0.22065311370740681</v>
      </c>
      <c r="T79" s="99">
        <f t="shared" si="196"/>
        <v>-0.71069025234527516</v>
      </c>
      <c r="U79" s="99"/>
      <c r="V79" s="99">
        <f t="shared" si="197"/>
        <v>-0.36564582826924164</v>
      </c>
      <c r="W79" s="99">
        <f t="shared" si="198"/>
        <v>-0.34191969190675708</v>
      </c>
      <c r="X79" s="99" t="str">
        <f t="shared" si="199"/>
        <v>n/a</v>
      </c>
      <c r="Y79" s="99">
        <f t="shared" si="200"/>
        <v>10.995396825396826</v>
      </c>
      <c r="Z79" s="99">
        <f t="shared" si="201"/>
        <v>-0.7263415151435153</v>
      </c>
      <c r="AA79" s="99" t="str">
        <f t="shared" si="202"/>
        <v>n/a</v>
      </c>
      <c r="AB79" s="99">
        <f t="shared" si="203"/>
        <v>-0.25312312171851747</v>
      </c>
      <c r="AD79" s="99">
        <f t="shared" si="171"/>
        <v>-0.16971317460145052</v>
      </c>
      <c r="AE79" s="99">
        <f t="shared" si="172"/>
        <v>6.3383979741436764</v>
      </c>
      <c r="AF79" s="99">
        <f t="shared" si="173"/>
        <v>-0.75885148346510256</v>
      </c>
      <c r="AG79" s="99"/>
      <c r="AH79" s="99">
        <f t="shared" si="174"/>
        <v>-0.46770968082304565</v>
      </c>
      <c r="AI79" s="99">
        <f t="shared" si="175"/>
        <v>-0.47728673203661198</v>
      </c>
      <c r="AJ79" s="99" t="str">
        <f t="shared" si="176"/>
        <v>n/a</v>
      </c>
      <c r="AK79" s="99">
        <f t="shared" si="177"/>
        <v>0.30624090379542923</v>
      </c>
      <c r="AL79" s="99">
        <f t="shared" si="178"/>
        <v>-0.59483893363046714</v>
      </c>
      <c r="AM79" s="99">
        <f t="shared" si="179"/>
        <v>-1</v>
      </c>
      <c r="AN79" s="99">
        <f t="shared" si="180"/>
        <v>0.25990641468673359</v>
      </c>
    </row>
    <row r="80" spans="1:40" x14ac:dyDescent="0.2">
      <c r="A80" s="50">
        <v>44075</v>
      </c>
      <c r="B80" s="55">
        <v>4.499708</v>
      </c>
      <c r="C80" s="55">
        <v>26.208051999999999</v>
      </c>
      <c r="D80" s="55">
        <f t="shared" si="170"/>
        <v>30.70776</v>
      </c>
      <c r="E80" s="55"/>
      <c r="F80" s="55">
        <v>1.6262190000000001</v>
      </c>
      <c r="G80" s="55">
        <v>1.353715</v>
      </c>
      <c r="H80" s="55">
        <f t="shared" si="181"/>
        <v>1.519774</v>
      </c>
      <c r="I80" s="55"/>
      <c r="J80" s="55">
        <v>1.58569</v>
      </c>
      <c r="K80" s="55">
        <v>1.7939750000000001</v>
      </c>
      <c r="L80" s="55">
        <v>0</v>
      </c>
      <c r="M80" s="55">
        <v>0.68</v>
      </c>
      <c r="N80" s="55">
        <v>2.840268</v>
      </c>
      <c r="O80" s="55">
        <v>0.949739</v>
      </c>
      <c r="P80" s="55">
        <f t="shared" si="182"/>
        <v>18.358379999999997</v>
      </c>
      <c r="Q80" s="35"/>
      <c r="R80" s="99">
        <f t="shared" si="194"/>
        <v>-0.76771130603656434</v>
      </c>
      <c r="S80" s="99">
        <f t="shared" si="195"/>
        <v>-7.4035946460622504E-2</v>
      </c>
      <c r="T80" s="99">
        <f t="shared" si="196"/>
        <v>6.5923869093499787E-2</v>
      </c>
      <c r="U80" s="99"/>
      <c r="V80" s="99">
        <f t="shared" si="197"/>
        <v>-0.25883460974874439</v>
      </c>
      <c r="W80" s="99">
        <f t="shared" si="198"/>
        <v>0.23518395477814225</v>
      </c>
      <c r="X80" s="99">
        <f t="shared" si="199"/>
        <v>-1</v>
      </c>
      <c r="Y80" s="99">
        <f t="shared" si="200"/>
        <v>0.86801383429069068</v>
      </c>
      <c r="Z80" s="99">
        <f t="shared" si="201"/>
        <v>1.3070864734636984</v>
      </c>
      <c r="AA80" s="99">
        <f t="shared" si="202"/>
        <v>0.33244899877521306</v>
      </c>
      <c r="AB80" s="99">
        <f t="shared" si="203"/>
        <v>3.1490742973580303</v>
      </c>
      <c r="AD80" s="99">
        <f t="shared" si="171"/>
        <v>0.51972857901150604</v>
      </c>
      <c r="AE80" s="99">
        <f t="shared" si="172"/>
        <v>-0.50827642571739928</v>
      </c>
      <c r="AF80" s="99">
        <f t="shared" si="173"/>
        <v>4.3576744235236928</v>
      </c>
      <c r="AG80" s="99"/>
      <c r="AH80" s="99">
        <f t="shared" si="174"/>
        <v>0.23750739449864922</v>
      </c>
      <c r="AI80" s="99">
        <f t="shared" si="175"/>
        <v>-0.1856532250669779</v>
      </c>
      <c r="AJ80" s="99" t="str">
        <f t="shared" si="176"/>
        <v>n/a</v>
      </c>
      <c r="AK80" s="99">
        <f t="shared" si="177"/>
        <v>-0.55009196649508407</v>
      </c>
      <c r="AL80" s="99">
        <f t="shared" si="178"/>
        <v>3.6439657032982122</v>
      </c>
      <c r="AM80" s="99" t="str">
        <f t="shared" si="179"/>
        <v>n/a</v>
      </c>
      <c r="AN80" s="99">
        <f t="shared" si="180"/>
        <v>5.1481184293721096</v>
      </c>
    </row>
    <row r="81" spans="1:40" x14ac:dyDescent="0.2">
      <c r="A81" s="50">
        <v>44105</v>
      </c>
      <c r="B81" s="55">
        <v>8.78003</v>
      </c>
      <c r="C81" s="55">
        <v>38.693573000000001</v>
      </c>
      <c r="D81" s="55">
        <f t="shared" si="170"/>
        <v>47.473602999999997</v>
      </c>
      <c r="E81" s="55"/>
      <c r="F81" s="55">
        <v>1.927743</v>
      </c>
      <c r="G81" s="55">
        <v>4.5721470000000002</v>
      </c>
      <c r="H81" s="55">
        <f t="shared" si="181"/>
        <v>2.2801399999999994</v>
      </c>
      <c r="I81" s="55"/>
      <c r="J81" s="55">
        <v>2.7446920000000001</v>
      </c>
      <c r="K81" s="55">
        <v>2.4449879999999999</v>
      </c>
      <c r="L81" s="55">
        <v>0.83677999999999997</v>
      </c>
      <c r="M81" s="55">
        <v>24.160691</v>
      </c>
      <c r="N81" s="55">
        <v>2.3045309999999999</v>
      </c>
      <c r="O81" s="55">
        <v>3.36287</v>
      </c>
      <c r="P81" s="55">
        <f t="shared" si="182"/>
        <v>2.8390210000000025</v>
      </c>
      <c r="Q81" s="35"/>
      <c r="R81" s="99">
        <f t="shared" si="194"/>
        <v>-0.48257941706733187</v>
      </c>
      <c r="S81" s="99">
        <f t="shared" si="195"/>
        <v>-0.47214633960495378</v>
      </c>
      <c r="T81" s="99">
        <f t="shared" si="196"/>
        <v>1.366380366060715</v>
      </c>
      <c r="U81" s="99"/>
      <c r="V81" s="99">
        <f t="shared" si="197"/>
        <v>-0.28211421602129472</v>
      </c>
      <c r="W81" s="99">
        <f t="shared" si="198"/>
        <v>-0.14817684562589273</v>
      </c>
      <c r="X81" s="99">
        <f t="shared" si="199"/>
        <v>-0.31405346871154882</v>
      </c>
      <c r="Y81" s="99">
        <f t="shared" si="200"/>
        <v>12.628863821873137</v>
      </c>
      <c r="Z81" s="99">
        <f t="shared" si="201"/>
        <v>-0.21080354152497627</v>
      </c>
      <c r="AA81" s="99" t="str">
        <f t="shared" si="202"/>
        <v>n/a</v>
      </c>
      <c r="AB81" s="99">
        <f t="shared" si="203"/>
        <v>0.10748708786493455</v>
      </c>
      <c r="AD81" s="99">
        <f t="shared" si="171"/>
        <v>0.18541414163774972</v>
      </c>
      <c r="AE81" s="99">
        <f t="shared" si="172"/>
        <v>2.3774812275848314</v>
      </c>
      <c r="AF81" s="99">
        <f t="shared" si="173"/>
        <v>0.5003151784410047</v>
      </c>
      <c r="AG81" s="99"/>
      <c r="AH81" s="99">
        <f t="shared" si="174"/>
        <v>0.73091335633068266</v>
      </c>
      <c r="AI81" s="99">
        <f t="shared" si="175"/>
        <v>0.36288855753285287</v>
      </c>
      <c r="AJ81" s="99" t="str">
        <f t="shared" si="176"/>
        <v>n/a</v>
      </c>
      <c r="AK81" s="99">
        <f t="shared" si="177"/>
        <v>34.53042794117647</v>
      </c>
      <c r="AL81" s="99">
        <f t="shared" si="178"/>
        <v>-0.18862198919256923</v>
      </c>
      <c r="AM81" s="99">
        <f t="shared" si="179"/>
        <v>2.5408359559836966</v>
      </c>
      <c r="AN81" s="99">
        <f t="shared" si="180"/>
        <v>-0.8453555814837691</v>
      </c>
    </row>
    <row r="82" spans="1:40" x14ac:dyDescent="0.2">
      <c r="A82" s="50">
        <v>44136</v>
      </c>
      <c r="B82" s="55">
        <v>3.4458449999999998</v>
      </c>
      <c r="C82" s="55">
        <v>57.913502000000001</v>
      </c>
      <c r="D82" s="55">
        <f t="shared" si="170"/>
        <v>61.359347</v>
      </c>
      <c r="E82" s="55"/>
      <c r="F82" s="55">
        <v>1.954904</v>
      </c>
      <c r="G82" s="55">
        <v>1.238</v>
      </c>
      <c r="H82" s="55">
        <f t="shared" si="181"/>
        <v>0.25294099999999986</v>
      </c>
      <c r="I82" s="55"/>
      <c r="J82" s="55">
        <v>0.61148999999999998</v>
      </c>
      <c r="K82" s="55">
        <v>0</v>
      </c>
      <c r="L82" s="55">
        <v>46.747681</v>
      </c>
      <c r="M82" s="55">
        <v>6.7649999999999997</v>
      </c>
      <c r="N82" s="55">
        <v>1.4985900000000001</v>
      </c>
      <c r="O82" s="55">
        <v>0.21767800000000001</v>
      </c>
      <c r="P82" s="55">
        <f t="shared" si="182"/>
        <v>2.0730629999999977</v>
      </c>
      <c r="Q82" s="35"/>
      <c r="R82" s="99">
        <f t="shared" si="194"/>
        <v>-0.77448672446011724</v>
      </c>
      <c r="S82" s="99">
        <f t="shared" si="195"/>
        <v>-0.76369536171024999</v>
      </c>
      <c r="T82" s="99">
        <f t="shared" si="196"/>
        <v>-0.88388104074201257</v>
      </c>
      <c r="U82" s="99"/>
      <c r="V82" s="99">
        <f t="shared" si="197"/>
        <v>-0.77183404769287423</v>
      </c>
      <c r="W82" s="99">
        <f t="shared" si="198"/>
        <v>-1</v>
      </c>
      <c r="X82" s="99">
        <f t="shared" si="199"/>
        <v>144.72128914408265</v>
      </c>
      <c r="Y82" s="99">
        <f t="shared" si="200"/>
        <v>3.8697898108016471</v>
      </c>
      <c r="Z82" s="99">
        <f t="shared" si="201"/>
        <v>-0.27065797446361162</v>
      </c>
      <c r="AA82" s="99">
        <f t="shared" si="202"/>
        <v>0.17272663603010496</v>
      </c>
      <c r="AB82" s="99">
        <f t="shared" si="203"/>
        <v>-0.58751384860765843</v>
      </c>
      <c r="AD82" s="99">
        <f t="shared" si="171"/>
        <v>1.4089533718965708E-2</v>
      </c>
      <c r="AE82" s="99">
        <f t="shared" si="172"/>
        <v>-0.72923005318945344</v>
      </c>
      <c r="AF82" s="99">
        <f t="shared" si="173"/>
        <v>-0.88906777654003699</v>
      </c>
      <c r="AG82" s="99"/>
      <c r="AH82" s="99">
        <f t="shared" si="174"/>
        <v>-0.77720997474397857</v>
      </c>
      <c r="AI82" s="99">
        <f t="shared" si="175"/>
        <v>-1</v>
      </c>
      <c r="AJ82" s="99">
        <f t="shared" si="176"/>
        <v>54.866154783814146</v>
      </c>
      <c r="AK82" s="99">
        <f t="shared" si="177"/>
        <v>-0.7199997301401686</v>
      </c>
      <c r="AL82" s="99">
        <f t="shared" si="178"/>
        <v>-0.34972018167687913</v>
      </c>
      <c r="AM82" s="99">
        <f t="shared" si="179"/>
        <v>-0.93527017101463927</v>
      </c>
      <c r="AN82" s="99">
        <f t="shared" si="180"/>
        <v>-0.26979652492884132</v>
      </c>
    </row>
    <row r="83" spans="1:40" x14ac:dyDescent="0.2">
      <c r="A83" s="50">
        <v>44166</v>
      </c>
      <c r="B83" s="41">
        <v>4.6002890000000001</v>
      </c>
      <c r="C83" s="41">
        <v>12.686593999999999</v>
      </c>
      <c r="D83" s="55">
        <f t="shared" si="170"/>
        <v>17.286883</v>
      </c>
      <c r="F83" s="41">
        <v>2.4550209999999999</v>
      </c>
      <c r="G83" s="41">
        <v>1.89845</v>
      </c>
      <c r="H83" s="55">
        <f t="shared" si="181"/>
        <v>0.2468180000000002</v>
      </c>
      <c r="J83" s="41">
        <v>1.7611490000000001</v>
      </c>
      <c r="K83" s="41">
        <v>2.5535939999999999</v>
      </c>
      <c r="L83" s="41">
        <v>0</v>
      </c>
      <c r="M83" s="41">
        <v>5.1837679999999997</v>
      </c>
      <c r="N83" s="41">
        <v>0.62666599999999995</v>
      </c>
      <c r="O83" s="41">
        <v>0.27474300000000001</v>
      </c>
      <c r="P83" s="55">
        <f>C83-SUM(J83:O83)</f>
        <v>2.2866739999999979</v>
      </c>
      <c r="R83" s="99">
        <f t="shared" si="194"/>
        <v>-0.37014648138099659</v>
      </c>
      <c r="S83" s="99">
        <f t="shared" si="195"/>
        <v>-0.74867340145255645</v>
      </c>
      <c r="T83" s="99">
        <f t="shared" si="196"/>
        <v>-0.56627983805212678</v>
      </c>
      <c r="U83" s="99"/>
      <c r="V83" s="99">
        <f t="shared" si="197"/>
        <v>3.5353500757115341</v>
      </c>
      <c r="W83" s="99" t="str">
        <f t="shared" si="198"/>
        <v>n/a</v>
      </c>
      <c r="X83" s="99">
        <f t="shared" si="199"/>
        <v>-1</v>
      </c>
      <c r="Y83" s="99">
        <f t="shared" si="200"/>
        <v>18.724394048932687</v>
      </c>
      <c r="Z83" s="99">
        <f t="shared" si="201"/>
        <v>-0.71487109581524355</v>
      </c>
      <c r="AA83" s="99" t="str">
        <f t="shared" si="202"/>
        <v>n/a</v>
      </c>
      <c r="AB83" s="99">
        <f t="shared" si="203"/>
        <v>2.5082340956302627</v>
      </c>
      <c r="AD83" s="99">
        <f t="shared" si="171"/>
        <v>0.25582688459382141</v>
      </c>
      <c r="AE83" s="99">
        <f t="shared" si="172"/>
        <v>0.53348142164781898</v>
      </c>
      <c r="AF83" s="99">
        <f t="shared" si="173"/>
        <v>-2.4207226191086728E-2</v>
      </c>
      <c r="AG83" s="99"/>
      <c r="AH83" s="99">
        <f t="shared" si="174"/>
        <v>1.8800945232137893</v>
      </c>
      <c r="AI83" s="99" t="str">
        <f t="shared" si="175"/>
        <v>n/a</v>
      </c>
      <c r="AJ83" s="99">
        <f t="shared" si="176"/>
        <v>-1</v>
      </c>
      <c r="AK83" s="99">
        <f t="shared" si="177"/>
        <v>-0.23373717664449367</v>
      </c>
      <c r="AL83" s="99">
        <f t="shared" si="178"/>
        <v>-0.58182958647795602</v>
      </c>
      <c r="AM83" s="99">
        <f t="shared" si="179"/>
        <v>0.26215327226453744</v>
      </c>
      <c r="AN83" s="99">
        <f t="shared" si="180"/>
        <v>0.10304124862582587</v>
      </c>
    </row>
    <row r="84" spans="1:40" x14ac:dyDescent="0.2">
      <c r="A84" s="50">
        <v>44197</v>
      </c>
      <c r="B84" s="41">
        <v>7.1083880000000006</v>
      </c>
      <c r="C84" s="41">
        <v>7.0306869999999995</v>
      </c>
      <c r="D84" s="55">
        <f t="shared" si="170"/>
        <v>14.139075</v>
      </c>
      <c r="F84" s="41">
        <v>0.66725899999999994</v>
      </c>
      <c r="G84" s="41">
        <v>1.4696020000000001</v>
      </c>
      <c r="H84" s="55">
        <f t="shared" si="181"/>
        <v>4.971527</v>
      </c>
      <c r="J84" s="41">
        <v>1.4016150000000001</v>
      </c>
      <c r="K84" s="41">
        <v>0.66738600000000003</v>
      </c>
      <c r="L84" s="41">
        <v>0.78349699999999989</v>
      </c>
      <c r="M84" s="41">
        <v>0.97</v>
      </c>
      <c r="N84" s="41">
        <v>1.4029260000000001</v>
      </c>
      <c r="O84" s="41">
        <v>0</v>
      </c>
      <c r="P84" s="41">
        <f>C84-SUM(J84:O84)</f>
        <v>1.8052630000000001</v>
      </c>
      <c r="R84" s="99">
        <f t="shared" si="194"/>
        <v>-0.84476027331129488</v>
      </c>
      <c r="S84" s="99">
        <f t="shared" si="195"/>
        <v>-0.72518002778116464</v>
      </c>
      <c r="T84" s="99">
        <f t="shared" si="196"/>
        <v>1.9879748414065008</v>
      </c>
      <c r="U84" s="99"/>
      <c r="V84" s="99">
        <f t="shared" si="197"/>
        <v>-0.47130055804051352</v>
      </c>
      <c r="W84" s="99">
        <f t="shared" si="198"/>
        <v>-0.63970770039722602</v>
      </c>
      <c r="X84" s="99" t="str">
        <f t="shared" si="199"/>
        <v>n/a</v>
      </c>
      <c r="Y84" s="99">
        <f t="shared" si="200"/>
        <v>-0.72672330537459195</v>
      </c>
      <c r="Z84" s="99">
        <f t="shared" si="201"/>
        <v>0.63981728456246256</v>
      </c>
      <c r="AA84" s="99" t="str">
        <f t="shared" si="202"/>
        <v>n/a</v>
      </c>
      <c r="AB84" s="99">
        <f t="shared" si="203"/>
        <v>6.4327295752626412E-2</v>
      </c>
      <c r="AD84" s="99">
        <f t="shared" si="171"/>
        <v>-0.72820639823447542</v>
      </c>
      <c r="AE84" s="99">
        <f t="shared" si="172"/>
        <v>-0.22589375543206291</v>
      </c>
      <c r="AF84" s="99">
        <f t="shared" si="173"/>
        <v>19.14248150459041</v>
      </c>
      <c r="AG84" s="99"/>
      <c r="AH84" s="99">
        <f t="shared" si="174"/>
        <v>-0.20414740604003412</v>
      </c>
      <c r="AI84" s="99">
        <f t="shared" si="175"/>
        <v>-0.7386483520872934</v>
      </c>
      <c r="AJ84" s="99" t="str">
        <f t="shared" si="176"/>
        <v>n/a</v>
      </c>
      <c r="AK84" s="99">
        <f t="shared" si="177"/>
        <v>-0.81287742815650699</v>
      </c>
      <c r="AL84" s="99">
        <f t="shared" si="178"/>
        <v>1.2387140837383872</v>
      </c>
      <c r="AM84" s="99">
        <f t="shared" si="179"/>
        <v>-1</v>
      </c>
      <c r="AN84" s="99">
        <f t="shared" si="180"/>
        <v>-0.21052891667111195</v>
      </c>
    </row>
    <row r="85" spans="1:40" x14ac:dyDescent="0.2">
      <c r="A85" s="50">
        <v>44228</v>
      </c>
      <c r="B85" s="41">
        <v>3.7102929999999996</v>
      </c>
      <c r="C85" s="41">
        <v>20.24277</v>
      </c>
      <c r="D85" s="55">
        <f t="shared" si="170"/>
        <v>23.953063</v>
      </c>
      <c r="F85" s="41">
        <v>0</v>
      </c>
      <c r="G85" s="41">
        <v>2.9422019999999995</v>
      </c>
      <c r="H85" s="41">
        <f t="shared" si="181"/>
        <v>0.76809100000000008</v>
      </c>
      <c r="J85" s="41">
        <v>5.5518099999999988</v>
      </c>
      <c r="K85" s="41">
        <v>1.9141879999999998</v>
      </c>
      <c r="L85" s="41">
        <v>0.30408600000000002</v>
      </c>
      <c r="M85" s="41">
        <v>1.7848480000000002</v>
      </c>
      <c r="N85" s="41">
        <v>2.019412</v>
      </c>
      <c r="O85" s="41">
        <v>0.48899999999999999</v>
      </c>
      <c r="P85" s="41">
        <f t="shared" ref="P85:P95" si="204">C85-SUM(J85:O85)</f>
        <v>8.1794259999999994</v>
      </c>
      <c r="R85" s="99">
        <f t="shared" si="194"/>
        <v>-1</v>
      </c>
      <c r="S85" s="99">
        <f t="shared" si="195"/>
        <v>0.15520408840355993</v>
      </c>
      <c r="T85" s="99">
        <f t="shared" si="196"/>
        <v>0.24933474300585612</v>
      </c>
      <c r="U85" s="99"/>
      <c r="V85" s="99">
        <f t="shared" si="197"/>
        <v>0.52867674897260941</v>
      </c>
      <c r="W85" s="99">
        <f t="shared" si="198"/>
        <v>-0.14393188263269208</v>
      </c>
      <c r="X85" s="99" t="str">
        <f t="shared" si="199"/>
        <v>n/a</v>
      </c>
      <c r="Y85" s="99">
        <f t="shared" si="200"/>
        <v>-0.34645897060535857</v>
      </c>
      <c r="Z85" s="99">
        <f t="shared" si="201"/>
        <v>0.37111748738136718</v>
      </c>
      <c r="AA85" s="99" t="str">
        <f t="shared" si="202"/>
        <v>n/a</v>
      </c>
      <c r="AB85" s="99">
        <f t="shared" si="203"/>
        <v>7.5969362068875057</v>
      </c>
      <c r="AD85" s="99">
        <f t="shared" si="171"/>
        <v>-1</v>
      </c>
      <c r="AE85" s="99">
        <f t="shared" si="172"/>
        <v>1.002040008111039</v>
      </c>
      <c r="AF85" s="99">
        <f t="shared" si="173"/>
        <v>-0.84550199566451112</v>
      </c>
      <c r="AG85" s="99"/>
      <c r="AH85" s="99">
        <f t="shared" si="174"/>
        <v>2.9610092643129522</v>
      </c>
      <c r="AI85" s="99">
        <f t="shared" si="175"/>
        <v>1.8681872259831636</v>
      </c>
      <c r="AJ85" s="99">
        <f t="shared" si="176"/>
        <v>-0.61188619739450179</v>
      </c>
      <c r="AK85" s="99">
        <f t="shared" si="177"/>
        <v>0.84004948453608264</v>
      </c>
      <c r="AL85" s="99">
        <f t="shared" si="178"/>
        <v>0.43942873679723649</v>
      </c>
      <c r="AM85" s="99" t="str">
        <f t="shared" si="179"/>
        <v>n/a</v>
      </c>
      <c r="AN85" s="99">
        <f t="shared" si="180"/>
        <v>3.5308777723799798</v>
      </c>
    </row>
    <row r="86" spans="1:40" x14ac:dyDescent="0.2">
      <c r="A86" s="50">
        <v>44256</v>
      </c>
      <c r="B86" s="41">
        <v>9.6282470000000018</v>
      </c>
      <c r="C86" s="41">
        <v>22.378194000000001</v>
      </c>
      <c r="D86" s="55">
        <f t="shared" si="170"/>
        <v>32.006441000000002</v>
      </c>
      <c r="F86" s="41">
        <v>0.65009499999999998</v>
      </c>
      <c r="G86" s="41">
        <v>4.236775999999999</v>
      </c>
      <c r="H86" s="41">
        <f t="shared" si="181"/>
        <v>4.7413760000000025</v>
      </c>
      <c r="J86" s="41">
        <v>4.5370609999999996</v>
      </c>
      <c r="K86" s="41">
        <v>2.9627569999999999</v>
      </c>
      <c r="L86" s="41">
        <v>0.56746499999999989</v>
      </c>
      <c r="M86" s="41">
        <v>3.1976490000000002</v>
      </c>
      <c r="N86" s="41">
        <v>3.2765229999999996</v>
      </c>
      <c r="O86" s="41">
        <v>0.31252399999999997</v>
      </c>
      <c r="P86" s="41">
        <f t="shared" si="204"/>
        <v>7.5242150000000017</v>
      </c>
      <c r="R86" s="99">
        <f t="shared" si="194"/>
        <v>-0.75903647951108599</v>
      </c>
      <c r="S86" s="99">
        <f t="shared" si="195"/>
        <v>4.4680777470896453</v>
      </c>
      <c r="T86" s="99">
        <f t="shared" si="196"/>
        <v>8.0721292843325436</v>
      </c>
      <c r="U86" s="99"/>
      <c r="V86" s="99">
        <f t="shared" si="197"/>
        <v>2.9301581224197037</v>
      </c>
      <c r="W86" s="99" t="str">
        <f t="shared" si="198"/>
        <v>n/a</v>
      </c>
      <c r="X86" s="99">
        <f t="shared" si="199"/>
        <v>-0.56624978215605892</v>
      </c>
      <c r="Y86" s="99">
        <f t="shared" si="200"/>
        <v>0.62119455304012439</v>
      </c>
      <c r="Z86" s="99">
        <f t="shared" si="201"/>
        <v>1.7505607696311345</v>
      </c>
      <c r="AA86" s="99" t="str">
        <f t="shared" si="202"/>
        <v>n/a</v>
      </c>
      <c r="AB86" s="99">
        <f t="shared" si="203"/>
        <v>5.1379072651036797</v>
      </c>
      <c r="AD86" s="99" t="str">
        <f t="shared" si="171"/>
        <v>n/a</v>
      </c>
      <c r="AE86" s="99">
        <f t="shared" si="172"/>
        <v>0.44000174019322924</v>
      </c>
      <c r="AF86" s="99">
        <f t="shared" si="173"/>
        <v>5.1729352381423581</v>
      </c>
      <c r="AG86" s="99"/>
      <c r="AH86" s="99">
        <f t="shared" si="174"/>
        <v>-0.18277804896060912</v>
      </c>
      <c r="AI86" s="99">
        <f t="shared" si="175"/>
        <v>0.54778788708319159</v>
      </c>
      <c r="AJ86" s="99">
        <f t="shared" si="176"/>
        <v>0.86613326493163068</v>
      </c>
      <c r="AK86" s="99">
        <f t="shared" si="177"/>
        <v>0.79155255797692559</v>
      </c>
      <c r="AL86" s="99">
        <f t="shared" si="178"/>
        <v>0.62251338508437093</v>
      </c>
      <c r="AM86" s="99">
        <f t="shared" si="179"/>
        <v>-0.36089161554192239</v>
      </c>
      <c r="AN86" s="99">
        <f t="shared" si="180"/>
        <v>-8.0104765297711378E-2</v>
      </c>
    </row>
    <row r="87" spans="1:40" x14ac:dyDescent="0.2">
      <c r="A87" s="50">
        <v>44287</v>
      </c>
      <c r="B87" s="55">
        <v>9.3516739999999992</v>
      </c>
      <c r="C87" s="55">
        <v>16.600687000000001</v>
      </c>
      <c r="D87" s="55">
        <f t="shared" si="170"/>
        <v>25.952361</v>
      </c>
      <c r="E87" s="55"/>
      <c r="F87" s="55">
        <v>1.074247</v>
      </c>
      <c r="G87" s="55">
        <v>6.4485979999999996</v>
      </c>
      <c r="H87" s="41">
        <f t="shared" si="181"/>
        <v>1.8288289999999998</v>
      </c>
      <c r="I87" s="55"/>
      <c r="J87" s="55">
        <v>5.8777720000000002</v>
      </c>
      <c r="K87" s="55">
        <v>1.494839</v>
      </c>
      <c r="L87" s="55">
        <v>1.153934</v>
      </c>
      <c r="M87" s="55">
        <v>2.449579</v>
      </c>
      <c r="N87" s="55">
        <v>1.859105</v>
      </c>
      <c r="O87" s="55">
        <v>1.867953</v>
      </c>
      <c r="P87" s="41">
        <f t="shared" si="204"/>
        <v>1.8975050000000007</v>
      </c>
      <c r="Q87" s="35"/>
      <c r="R87" s="99">
        <f t="shared" ref="R87:R89" si="205">IFERROR(F87/F75-1, "n/a")</f>
        <v>2.9627973720225906</v>
      </c>
      <c r="S87" s="99" t="str">
        <f t="shared" ref="S87:S89" si="206">IFERROR(G87/G75-1, "n/a")</f>
        <v>n/a</v>
      </c>
      <c r="T87" s="99">
        <f t="shared" ref="T87:T89" si="207">IFERROR(H87/H75-1, "n/a")</f>
        <v>50.762729614219801</v>
      </c>
      <c r="U87" s="99"/>
      <c r="V87" s="99" t="str">
        <f t="shared" ref="V87:V89" si="208">IFERROR(J87/J75-1, "n/a")</f>
        <v>n/a</v>
      </c>
      <c r="W87" s="99">
        <f t="shared" ref="W87:W89" si="209">IFERROR(K87/K75-1, "n/a")</f>
        <v>5.5307897645604234</v>
      </c>
      <c r="X87" s="99">
        <f t="shared" ref="X87:X89" si="210">IFERROR(L87/L75-1, "n/a")</f>
        <v>3.9355391978648511</v>
      </c>
      <c r="Y87" s="99">
        <f t="shared" ref="Y87:Y89" si="211">IFERROR(M87/M75-1, "n/a")</f>
        <v>3.2615158990560422</v>
      </c>
      <c r="Z87" s="99" t="str">
        <f t="shared" ref="Z87:Z89" si="212">IFERROR(N87/N75-1, "n/a")</f>
        <v>n/a</v>
      </c>
      <c r="AA87" s="99" t="str">
        <f t="shared" ref="AA87:AA89" si="213">IFERROR(O87/O75-1, "n/a")</f>
        <v>n/a</v>
      </c>
      <c r="AB87" s="99">
        <f t="shared" ref="AB87:AB89" si="214">IFERROR(P87/P75-1, "n/a")</f>
        <v>5.8801111082591673E-2</v>
      </c>
      <c r="AD87" s="99">
        <f t="shared" si="171"/>
        <v>0.65244618094278528</v>
      </c>
      <c r="AE87" s="99">
        <f t="shared" si="172"/>
        <v>0.52205308942460049</v>
      </c>
      <c r="AF87" s="99">
        <f t="shared" si="173"/>
        <v>-0.61428306888127016</v>
      </c>
      <c r="AG87" s="99"/>
      <c r="AH87" s="99">
        <f t="shared" si="174"/>
        <v>0.29550208824611368</v>
      </c>
      <c r="AI87" s="99">
        <f t="shared" si="175"/>
        <v>-0.49545676543840755</v>
      </c>
      <c r="AJ87" s="99">
        <f t="shared" si="176"/>
        <v>1.0334892900883759</v>
      </c>
      <c r="AK87" s="99">
        <f t="shared" si="177"/>
        <v>-0.23394375054923167</v>
      </c>
      <c r="AL87" s="99">
        <f t="shared" si="178"/>
        <v>-0.43259821463179104</v>
      </c>
      <c r="AM87" s="99">
        <f t="shared" si="179"/>
        <v>4.976990567124445</v>
      </c>
      <c r="AN87" s="99">
        <f t="shared" si="180"/>
        <v>-0.74781355928824467</v>
      </c>
    </row>
    <row r="88" spans="1:40" x14ac:dyDescent="0.2">
      <c r="A88" s="50">
        <v>44317</v>
      </c>
      <c r="B88" s="55">
        <v>10.030810000000001</v>
      </c>
      <c r="C88" s="55">
        <v>19.587990000000001</v>
      </c>
      <c r="D88" s="55">
        <f t="shared" si="170"/>
        <v>29.6188</v>
      </c>
      <c r="E88" s="55"/>
      <c r="F88" s="55">
        <v>3.6007449999999999</v>
      </c>
      <c r="G88" s="55">
        <v>4.4855549999999997</v>
      </c>
      <c r="H88" s="41">
        <f t="shared" si="181"/>
        <v>1.9445100000000011</v>
      </c>
      <c r="I88" s="55"/>
      <c r="J88" s="55">
        <v>6.2714559999999997</v>
      </c>
      <c r="K88" s="55">
        <v>1.9318120000000001</v>
      </c>
      <c r="L88" s="55">
        <v>1.205281</v>
      </c>
      <c r="M88" s="55">
        <v>2.4720279999999999</v>
      </c>
      <c r="N88" s="55">
        <v>3.6178460000000001</v>
      </c>
      <c r="O88" s="55">
        <v>0.83547300000000002</v>
      </c>
      <c r="P88" s="41">
        <f t="shared" si="204"/>
        <v>3.254094000000002</v>
      </c>
      <c r="Q88" s="35"/>
      <c r="R88" s="99">
        <f t="shared" si="205"/>
        <v>0.12401360898850022</v>
      </c>
      <c r="S88" s="99">
        <f t="shared" si="206"/>
        <v>4.0263951142985208</v>
      </c>
      <c r="T88" s="99">
        <f t="shared" si="207"/>
        <v>1.9123426077501304</v>
      </c>
      <c r="U88" s="99"/>
      <c r="V88" s="99">
        <f t="shared" si="208"/>
        <v>4.421294083171178</v>
      </c>
      <c r="W88" s="99">
        <f t="shared" si="209"/>
        <v>0.62256832542548279</v>
      </c>
      <c r="X88" s="99">
        <f t="shared" si="210"/>
        <v>0.57163142947302004</v>
      </c>
      <c r="Y88" s="99" t="str">
        <f t="shared" si="211"/>
        <v>n/a</v>
      </c>
      <c r="Z88" s="99" t="str">
        <f t="shared" si="212"/>
        <v>n/a</v>
      </c>
      <c r="AA88" s="99" t="str">
        <f t="shared" si="213"/>
        <v>n/a</v>
      </c>
      <c r="AB88" s="99">
        <f t="shared" si="214"/>
        <v>1.451040117863454</v>
      </c>
      <c r="AD88" s="99">
        <f t="shared" si="171"/>
        <v>2.351878106245584</v>
      </c>
      <c r="AE88" s="99">
        <f t="shared" si="172"/>
        <v>-0.30441392066926798</v>
      </c>
      <c r="AF88" s="99">
        <f t="shared" si="173"/>
        <v>6.3254136936805594E-2</v>
      </c>
      <c r="AG88" s="99"/>
      <c r="AH88" s="99">
        <f t="shared" si="174"/>
        <v>6.697844013003551E-2</v>
      </c>
      <c r="AI88" s="99">
        <f t="shared" si="175"/>
        <v>0.29232111284225271</v>
      </c>
      <c r="AJ88" s="99">
        <f t="shared" si="176"/>
        <v>4.449734560208829E-2</v>
      </c>
      <c r="AK88" s="99">
        <f t="shared" si="177"/>
        <v>9.1644319289150289E-3</v>
      </c>
      <c r="AL88" s="99">
        <f t="shared" si="178"/>
        <v>0.9460148835057729</v>
      </c>
      <c r="AM88" s="99">
        <f t="shared" si="179"/>
        <v>-0.5527333931849463</v>
      </c>
      <c r="AN88" s="99">
        <f t="shared" si="180"/>
        <v>0.71493303047949852</v>
      </c>
    </row>
    <row r="89" spans="1:40" x14ac:dyDescent="0.2">
      <c r="A89" s="50">
        <v>44348</v>
      </c>
      <c r="B89" s="41">
        <v>11.500394999999999</v>
      </c>
      <c r="C89" s="41">
        <v>31.973475000000001</v>
      </c>
      <c r="D89" s="55">
        <f t="shared" si="170"/>
        <v>43.473869999999998</v>
      </c>
      <c r="F89" s="41">
        <v>2.5771480000000002</v>
      </c>
      <c r="G89" s="41">
        <v>6.9538359999999999</v>
      </c>
      <c r="H89" s="41">
        <f t="shared" si="181"/>
        <v>1.9694109999999991</v>
      </c>
      <c r="J89" s="41">
        <v>9.9416329999999995</v>
      </c>
      <c r="K89" s="41">
        <v>2.6623209999999999</v>
      </c>
      <c r="L89" s="41">
        <v>1.3582320000000001</v>
      </c>
      <c r="M89" s="41">
        <v>9.5240449999999992</v>
      </c>
      <c r="N89" s="41">
        <v>3.3173530000000002</v>
      </c>
      <c r="O89" s="41">
        <v>0.32826300000000003</v>
      </c>
      <c r="P89" s="41">
        <f t="shared" si="204"/>
        <v>4.8416280000000036</v>
      </c>
      <c r="R89" s="99">
        <f t="shared" si="205"/>
        <v>0.21312319624777176</v>
      </c>
      <c r="S89" s="99" t="str">
        <f t="shared" si="206"/>
        <v>n/a</v>
      </c>
      <c r="T89" s="99">
        <f t="shared" si="207"/>
        <v>1.6881669795674403E-2</v>
      </c>
      <c r="U89" s="99"/>
      <c r="V89" s="99">
        <f t="shared" si="208"/>
        <v>3.7868667832531484</v>
      </c>
      <c r="W89" s="99">
        <f t="shared" si="209"/>
        <v>-0.15761864532806835</v>
      </c>
      <c r="X89" s="99">
        <f t="shared" si="210"/>
        <v>3.9155025405694932</v>
      </c>
      <c r="Y89" s="99">
        <f t="shared" si="211"/>
        <v>5.1206941980925933</v>
      </c>
      <c r="Z89" s="99">
        <f t="shared" si="212"/>
        <v>4.6645692175290971</v>
      </c>
      <c r="AA89" s="99" t="str">
        <f t="shared" si="213"/>
        <v>n/a</v>
      </c>
      <c r="AB89" s="99">
        <f t="shared" si="214"/>
        <v>3.5005284483696224</v>
      </c>
      <c r="AD89" s="99">
        <f t="shared" si="171"/>
        <v>-0.28427367114305502</v>
      </c>
      <c r="AE89" s="99">
        <f t="shared" si="172"/>
        <v>0.55027326607298321</v>
      </c>
      <c r="AF89" s="99">
        <f t="shared" si="173"/>
        <v>1.280579683313432E-2</v>
      </c>
      <c r="AG89" s="99"/>
      <c r="AH89" s="99">
        <f t="shared" si="174"/>
        <v>0.5852192856013021</v>
      </c>
      <c r="AI89" s="99">
        <f t="shared" si="175"/>
        <v>0.3781470453646627</v>
      </c>
      <c r="AJ89" s="99">
        <f t="shared" si="176"/>
        <v>0.12690069784556468</v>
      </c>
      <c r="AK89" s="99">
        <f t="shared" si="177"/>
        <v>2.852725373660816</v>
      </c>
      <c r="AL89" s="99">
        <f t="shared" si="178"/>
        <v>-8.3058538146731475E-2</v>
      </c>
      <c r="AM89" s="99">
        <f t="shared" si="179"/>
        <v>-0.60709322742925265</v>
      </c>
      <c r="AN89" s="99">
        <f t="shared" si="180"/>
        <v>0.48785744972333323</v>
      </c>
    </row>
    <row r="90" spans="1:40" x14ac:dyDescent="0.2">
      <c r="A90" s="50">
        <v>44378</v>
      </c>
      <c r="B90" s="41">
        <v>13.387323999999989</v>
      </c>
      <c r="C90" s="41">
        <v>22.713250999999993</v>
      </c>
      <c r="D90" s="55">
        <f t="shared" si="170"/>
        <v>36.100574999999978</v>
      </c>
      <c r="F90" s="41">
        <v>2.3597730000000006</v>
      </c>
      <c r="G90" s="41">
        <v>5.9874999999999998</v>
      </c>
      <c r="H90" s="41">
        <f t="shared" si="181"/>
        <v>5.0400509999999876</v>
      </c>
      <c r="J90" s="41">
        <v>6.5801450000000052</v>
      </c>
      <c r="K90" s="41">
        <v>6.639558000000001</v>
      </c>
      <c r="L90" s="41">
        <v>0</v>
      </c>
      <c r="M90" s="41">
        <v>1.1860000000000002</v>
      </c>
      <c r="N90" s="41">
        <v>0.8312790000000001</v>
      </c>
      <c r="O90" s="41">
        <v>3.7043409999999999</v>
      </c>
      <c r="P90" s="41">
        <f t="shared" si="204"/>
        <v>3.7719279999999848</v>
      </c>
      <c r="R90" s="99">
        <f t="shared" ref="R90:R92" si="215">IFERROR(F90/F78-1, "n/a")</f>
        <v>0.83098747825493247</v>
      </c>
      <c r="S90" s="99">
        <f t="shared" ref="S90:S92" si="216">IFERROR(G90/G78-1, "n/a")</f>
        <v>14.960282553645209</v>
      </c>
      <c r="T90" s="99">
        <f t="shared" ref="T90:T92" si="217">IFERROR(H90/H78-1, "n/a")</f>
        <v>3.2846646263708132</v>
      </c>
      <c r="U90" s="99"/>
      <c r="V90" s="99">
        <f t="shared" ref="V90:V92" si="218">IFERROR(J90/J78-1, "n/a")</f>
        <v>1.7334651848122404</v>
      </c>
      <c r="W90" s="99">
        <f t="shared" ref="W90:W92" si="219">IFERROR(K90/K78-1, "n/a")</f>
        <v>0.57541757870197374</v>
      </c>
      <c r="X90" s="99" t="str">
        <f t="shared" ref="X90:X92" si="220">IFERROR(L90/L78-1, "n/a")</f>
        <v>n/a</v>
      </c>
      <c r="Y90" s="99">
        <f t="shared" ref="Y90:Y92" si="221">IFERROR(M90/M78-1, "n/a")</f>
        <v>2.4997493682351157E-2</v>
      </c>
      <c r="Z90" s="99">
        <f t="shared" ref="Z90:Z92" si="222">IFERROR(N90/N78-1, "n/a")</f>
        <v>-0.44931379439866492</v>
      </c>
      <c r="AA90" s="99">
        <f t="shared" ref="AA90:AA92" si="223">IFERROR(O90/O78-1, "n/a")</f>
        <v>1.30714963701862</v>
      </c>
      <c r="AB90" s="99">
        <f t="shared" ref="AB90:AB92" si="224">IFERROR(P90/P78-1, "n/a")</f>
        <v>0.59151065598325014</v>
      </c>
      <c r="AD90" s="99">
        <f t="shared" ref="AD90:AD92" si="225">IFERROR(F90/F89-1, "n/a")</f>
        <v>-8.4347115493560998E-2</v>
      </c>
      <c r="AE90" s="99">
        <f t="shared" ref="AE90:AE92" si="226">IFERROR(G90/G89-1, "n/a")</f>
        <v>-0.13896445070030417</v>
      </c>
      <c r="AF90" s="99">
        <f t="shared" ref="AF90:AF92" si="227">IFERROR(H90/H89-1, "n/a")</f>
        <v>1.5591666747062902</v>
      </c>
      <c r="AG90" s="99"/>
      <c r="AH90" s="99">
        <f t="shared" ref="AH90:AH92" si="228">IFERROR(J90/J89-1, "n/a")</f>
        <v>-0.33812231853660202</v>
      </c>
      <c r="AI90" s="99">
        <f t="shared" ref="AI90:AI92" si="229">IFERROR(K90/K89-1, "n/a")</f>
        <v>1.4938983691297936</v>
      </c>
      <c r="AJ90" s="99">
        <f t="shared" ref="AJ90:AJ92" si="230">IFERROR(L90/L89-1, "n/a")</f>
        <v>-1</v>
      </c>
      <c r="AK90" s="99">
        <f t="shared" ref="AK90:AK92" si="231">IFERROR(M90/M89-1, "n/a")</f>
        <v>-0.87547307892812343</v>
      </c>
      <c r="AL90" s="99">
        <f t="shared" ref="AL90:AL92" si="232">IFERROR(N90/N89-1, "n/a")</f>
        <v>-0.74941497030915905</v>
      </c>
      <c r="AM90" s="99">
        <f t="shared" ref="AM90:AM92" si="233">IFERROR(O90/O89-1, "n/a")</f>
        <v>10.284674178935791</v>
      </c>
      <c r="AN90" s="99">
        <f t="shared" ref="AN90:AN92" si="234">IFERROR(P90/P89-1, "n/a")</f>
        <v>-0.22093808115782909</v>
      </c>
    </row>
    <row r="91" spans="1:40" x14ac:dyDescent="0.2">
      <c r="A91" s="50">
        <v>44409</v>
      </c>
      <c r="B91" s="41">
        <v>9.4189710000000026</v>
      </c>
      <c r="C91" s="41">
        <v>15.666002000000001</v>
      </c>
      <c r="D91" s="55">
        <f t="shared" si="170"/>
        <v>25.084973000000005</v>
      </c>
      <c r="F91" s="41">
        <v>2.7675850000000008</v>
      </c>
      <c r="G91" s="41">
        <v>4.6152299999999995</v>
      </c>
      <c r="H91" s="41">
        <f t="shared" si="181"/>
        <v>2.0361560000000019</v>
      </c>
      <c r="J91" s="41">
        <v>7.6267430000000029</v>
      </c>
      <c r="K91" s="41">
        <v>3.0167150000000009</v>
      </c>
      <c r="L91" s="41">
        <v>0.45039600000000002</v>
      </c>
      <c r="M91" s="41">
        <v>0.39842899999999998</v>
      </c>
      <c r="N91" s="41">
        <v>1.5491280000000001</v>
      </c>
      <c r="O91" s="41">
        <v>1.5139269999999998</v>
      </c>
      <c r="P91" s="41">
        <f t="shared" si="204"/>
        <v>1.1106639999999981</v>
      </c>
      <c r="R91" s="99">
        <f t="shared" si="215"/>
        <v>1.5863540023475067</v>
      </c>
      <c r="S91" s="99">
        <f t="shared" si="216"/>
        <v>0.6764366146022518</v>
      </c>
      <c r="T91" s="99">
        <f t="shared" si="217"/>
        <v>6.178081032774819</v>
      </c>
      <c r="U91" s="99"/>
      <c r="V91" s="99">
        <f t="shared" si="218"/>
        <v>4.9520781857997553</v>
      </c>
      <c r="W91" s="99">
        <f t="shared" si="219"/>
        <v>0.36939039347932523</v>
      </c>
      <c r="X91" s="99" t="str">
        <f t="shared" si="220"/>
        <v>n/a</v>
      </c>
      <c r="Y91" s="99">
        <f t="shared" si="221"/>
        <v>-0.73638763546863217</v>
      </c>
      <c r="Z91" s="99">
        <f t="shared" si="222"/>
        <v>1.5328938332646613</v>
      </c>
      <c r="AA91" s="99" t="str">
        <f t="shared" si="223"/>
        <v>n/a</v>
      </c>
      <c r="AB91" s="99">
        <f t="shared" si="224"/>
        <v>-0.62804485977302282</v>
      </c>
      <c r="AD91" s="99">
        <f t="shared" si="225"/>
        <v>0.17281831769411737</v>
      </c>
      <c r="AE91" s="99">
        <f t="shared" si="226"/>
        <v>-0.22918914405010449</v>
      </c>
      <c r="AF91" s="99">
        <f t="shared" si="227"/>
        <v>-0.59600488169663224</v>
      </c>
      <c r="AG91" s="99"/>
      <c r="AH91" s="99">
        <f t="shared" si="228"/>
        <v>0.15905394182043042</v>
      </c>
      <c r="AI91" s="99">
        <f t="shared" si="229"/>
        <v>-0.54564520710565367</v>
      </c>
      <c r="AJ91" s="99" t="str">
        <f t="shared" si="230"/>
        <v>n/a</v>
      </c>
      <c r="AK91" s="99">
        <f t="shared" si="231"/>
        <v>-0.66405649241146714</v>
      </c>
      <c r="AL91" s="99">
        <f t="shared" si="232"/>
        <v>0.86354761758687504</v>
      </c>
      <c r="AM91" s="99">
        <f t="shared" si="233"/>
        <v>-0.59131003328257314</v>
      </c>
      <c r="AN91" s="99">
        <f t="shared" si="234"/>
        <v>-0.70554475058908794</v>
      </c>
    </row>
    <row r="92" spans="1:40" x14ac:dyDescent="0.2">
      <c r="A92" s="50">
        <v>44440</v>
      </c>
      <c r="B92" s="41">
        <v>10.441008999999998</v>
      </c>
      <c r="C92" s="41">
        <v>30.580783999999969</v>
      </c>
      <c r="D92" s="55">
        <f t="shared" si="170"/>
        <v>41.021792999999967</v>
      </c>
      <c r="F92" s="41">
        <v>2.108943</v>
      </c>
      <c r="G92" s="41">
        <v>5.9500599999999997</v>
      </c>
      <c r="H92" s="41">
        <f t="shared" si="181"/>
        <v>2.382005999999997</v>
      </c>
      <c r="J92" s="41">
        <v>12.227976000000002</v>
      </c>
      <c r="K92" s="41">
        <v>7.3597210000000031</v>
      </c>
      <c r="L92" s="41">
        <v>0</v>
      </c>
      <c r="M92" s="41">
        <v>1.954034</v>
      </c>
      <c r="N92" s="41">
        <v>3.8633560000000005</v>
      </c>
      <c r="O92" s="41">
        <v>1.811693</v>
      </c>
      <c r="P92" s="41">
        <f t="shared" si="204"/>
        <v>3.3640039999999622</v>
      </c>
      <c r="R92" s="99">
        <f t="shared" si="215"/>
        <v>0.29683824872295794</v>
      </c>
      <c r="S92" s="99">
        <f t="shared" si="216"/>
        <v>3.3953564819773732</v>
      </c>
      <c r="T92" s="99">
        <f t="shared" si="217"/>
        <v>0.56734224957131585</v>
      </c>
      <c r="U92" s="99"/>
      <c r="V92" s="99">
        <f t="shared" si="218"/>
        <v>6.7114543195706613</v>
      </c>
      <c r="W92" s="99">
        <f t="shared" si="219"/>
        <v>3.1024657534246591</v>
      </c>
      <c r="X92" s="99" t="str">
        <f t="shared" si="220"/>
        <v>n/a</v>
      </c>
      <c r="Y92" s="99">
        <f t="shared" si="221"/>
        <v>1.8735794117647058</v>
      </c>
      <c r="Z92" s="99">
        <f t="shared" si="222"/>
        <v>0.36020826203724443</v>
      </c>
      <c r="AA92" s="99">
        <f t="shared" si="223"/>
        <v>0.90756934273521472</v>
      </c>
      <c r="AB92" s="99">
        <f t="shared" si="224"/>
        <v>-0.81675921295887965</v>
      </c>
      <c r="AD92" s="99">
        <f t="shared" si="225"/>
        <v>-0.23798437988354493</v>
      </c>
      <c r="AE92" s="99">
        <f t="shared" si="226"/>
        <v>0.28922285563233041</v>
      </c>
      <c r="AF92" s="99">
        <f t="shared" si="227"/>
        <v>0.16985437265120895</v>
      </c>
      <c r="AG92" s="99"/>
      <c r="AH92" s="99">
        <f t="shared" si="228"/>
        <v>0.60330248442880485</v>
      </c>
      <c r="AI92" s="99">
        <f t="shared" si="229"/>
        <v>1.4396474310632597</v>
      </c>
      <c r="AJ92" s="99">
        <f t="shared" si="230"/>
        <v>-1</v>
      </c>
      <c r="AK92" s="99">
        <f t="shared" si="231"/>
        <v>3.904346822143971</v>
      </c>
      <c r="AL92" s="99">
        <f t="shared" si="232"/>
        <v>1.4938907566062976</v>
      </c>
      <c r="AM92" s="99">
        <f t="shared" si="233"/>
        <v>0.19668451649253904</v>
      </c>
      <c r="AN92" s="99">
        <f t="shared" si="234"/>
        <v>2.0288223981329798</v>
      </c>
    </row>
    <row r="93" spans="1:40" x14ac:dyDescent="0.2">
      <c r="A93" s="50">
        <v>44471</v>
      </c>
      <c r="B93" s="41">
        <v>15.389871999999999</v>
      </c>
      <c r="C93" s="41">
        <v>30.202954000000002</v>
      </c>
      <c r="D93" s="55">
        <f t="shared" si="170"/>
        <v>45.592826000000002</v>
      </c>
      <c r="F93" s="41">
        <v>2.731996000000001</v>
      </c>
      <c r="G93" s="41">
        <v>11.257485999999998</v>
      </c>
      <c r="H93" s="41">
        <f t="shared" si="181"/>
        <v>1.4003899999999998</v>
      </c>
      <c r="J93" s="41">
        <v>9.5468109999999982</v>
      </c>
      <c r="K93" s="41">
        <v>9.7185020000000026</v>
      </c>
      <c r="L93" s="41">
        <v>0</v>
      </c>
      <c r="M93" s="41">
        <v>3.0496070000000004</v>
      </c>
      <c r="N93" s="41">
        <v>1.6606860000000003</v>
      </c>
      <c r="O93" s="41">
        <v>0.8408540000000001</v>
      </c>
      <c r="P93" s="41">
        <f t="shared" si="204"/>
        <v>5.386493999999999</v>
      </c>
      <c r="R93" s="99">
        <f t="shared" ref="R93:R94" si="235">IFERROR(F93/F81-1, "n/a")</f>
        <v>0.41719928434443854</v>
      </c>
      <c r="S93" s="99">
        <f t="shared" ref="S93:S94" si="236">IFERROR(G93/G81-1, "n/a")</f>
        <v>1.4621881142491695</v>
      </c>
      <c r="T93" s="99">
        <f t="shared" ref="T93:T94" si="237">IFERROR(H93/H81-1, "n/a")</f>
        <v>-0.38583157174559446</v>
      </c>
      <c r="U93" s="99"/>
      <c r="V93" s="99">
        <f t="shared" ref="V93:V94" si="238">IFERROR(J93/J81-1, "n/a")</f>
        <v>2.4782813517873765</v>
      </c>
      <c r="W93" s="99">
        <f t="shared" ref="W93:W94" si="239">IFERROR(K93/K81-1, "n/a")</f>
        <v>2.9748669523122415</v>
      </c>
      <c r="X93" s="99">
        <f t="shared" ref="X93:X94" si="240">IFERROR(L93/L81-1, "n/a")</f>
        <v>-1</v>
      </c>
      <c r="Y93" s="99">
        <f t="shared" ref="Y93:Y94" si="241">IFERROR(M93/M81-1, "n/a")</f>
        <v>-0.87377815477214615</v>
      </c>
      <c r="Z93" s="99">
        <f t="shared" ref="Z93:Z94" si="242">IFERROR(N93/N81-1, "n/a")</f>
        <v>-0.27938222571100135</v>
      </c>
      <c r="AA93" s="99">
        <f t="shared" ref="AA93:AA94" si="243">IFERROR(O93/O81-1, "n/a")</f>
        <v>-0.74995940967090613</v>
      </c>
      <c r="AB93" s="99">
        <f t="shared" ref="AB93:AB94" si="244">IFERROR(P93/P81-1, "n/a")</f>
        <v>0.89730685331316473</v>
      </c>
      <c r="AD93" s="99">
        <f t="shared" ref="AD93:AD94" si="245">IFERROR(F93/F92-1, "n/a")</f>
        <v>0.29543377891199563</v>
      </c>
      <c r="AE93" s="99">
        <f t="shared" ref="AE93:AE94" si="246">IFERROR(G93/G92-1, "n/a")</f>
        <v>0.89199537483655611</v>
      </c>
      <c r="AF93" s="99">
        <f t="shared" ref="AF93:AF94" si="247">IFERROR(H93/H92-1, "n/a")</f>
        <v>-0.41209635911916187</v>
      </c>
      <c r="AG93" s="99"/>
      <c r="AH93" s="99">
        <f t="shared" ref="AH93:AH94" si="248">IFERROR(J93/J92-1, "n/a")</f>
        <v>-0.21926482354888521</v>
      </c>
      <c r="AI93" s="99">
        <f t="shared" ref="AI93:AI94" si="249">IFERROR(K93/K92-1, "n/a")</f>
        <v>0.32049869825228416</v>
      </c>
      <c r="AJ93" s="99" t="str">
        <f t="shared" ref="AJ93:AJ94" si="250">IFERROR(L93/L92-1, "n/a")</f>
        <v>n/a</v>
      </c>
      <c r="AK93" s="99">
        <f t="shared" ref="AK93:AK94" si="251">IFERROR(M93/M92-1, "n/a")</f>
        <v>0.56067243456357474</v>
      </c>
      <c r="AL93" s="99">
        <f t="shared" ref="AL93:AL94" si="252">IFERROR(N93/N92-1, "n/a")</f>
        <v>-0.57014419587529597</v>
      </c>
      <c r="AM93" s="99">
        <f t="shared" ref="AM93:AM94" si="253">IFERROR(O93/O92-1, "n/a")</f>
        <v>-0.53587390358079423</v>
      </c>
      <c r="AN93" s="99">
        <f t="shared" ref="AN93:AN94" si="254">IFERROR(P93/P92-1, "n/a")</f>
        <v>0.60121509962534514</v>
      </c>
    </row>
    <row r="94" spans="1:40" x14ac:dyDescent="0.2">
      <c r="A94" s="50">
        <v>44503</v>
      </c>
      <c r="B94" s="41">
        <v>23.443909000000005</v>
      </c>
      <c r="C94" s="41">
        <v>31.310782000000003</v>
      </c>
      <c r="D94" s="55">
        <f>SUM(B94:C94)</f>
        <v>54.754691000000008</v>
      </c>
      <c r="F94" s="41">
        <v>3.3536430000000008</v>
      </c>
      <c r="G94" s="41">
        <v>18.185628000000005</v>
      </c>
      <c r="H94" s="41">
        <f t="shared" si="181"/>
        <v>1.9046379999999985</v>
      </c>
      <c r="J94" s="41">
        <v>8.5265209999999989</v>
      </c>
      <c r="K94" s="41">
        <v>5.5457230000000015</v>
      </c>
      <c r="L94" s="41">
        <v>0</v>
      </c>
      <c r="M94" s="41">
        <v>2.1995290000000001</v>
      </c>
      <c r="N94" s="41">
        <v>4.101818999999999</v>
      </c>
      <c r="O94" s="41">
        <v>3.6099570000000001</v>
      </c>
      <c r="P94" s="41">
        <f t="shared" si="204"/>
        <v>7.3272329999999997</v>
      </c>
      <c r="R94" s="99">
        <f t="shared" si="235"/>
        <v>0.71550265383875677</v>
      </c>
      <c r="S94" s="99">
        <f t="shared" si="236"/>
        <v>13.689521809369955</v>
      </c>
      <c r="T94" s="99">
        <f t="shared" si="237"/>
        <v>6.529969439513561</v>
      </c>
      <c r="U94" s="99"/>
      <c r="V94" s="99">
        <f t="shared" si="238"/>
        <v>12.9438437259808</v>
      </c>
      <c r="W94" s="99" t="str">
        <f t="shared" si="239"/>
        <v>n/a</v>
      </c>
      <c r="X94" s="99">
        <f t="shared" si="240"/>
        <v>-1</v>
      </c>
      <c r="Y94" s="99">
        <f t="shared" si="241"/>
        <v>-0.67486637102734659</v>
      </c>
      <c r="Z94" s="99">
        <f t="shared" si="242"/>
        <v>1.7371188917582518</v>
      </c>
      <c r="AA94" s="99">
        <f t="shared" si="243"/>
        <v>15.583931311386543</v>
      </c>
      <c r="AB94" s="99">
        <f t="shared" si="244"/>
        <v>2.534496057283357</v>
      </c>
      <c r="AD94" s="99">
        <f t="shared" si="245"/>
        <v>0.22754315892116961</v>
      </c>
      <c r="AE94" s="99">
        <f t="shared" si="246"/>
        <v>0.61542532675590333</v>
      </c>
      <c r="AF94" s="99">
        <f t="shared" si="247"/>
        <v>0.36007683573861482</v>
      </c>
      <c r="AG94" s="99"/>
      <c r="AH94" s="99">
        <f t="shared" si="248"/>
        <v>-0.10687233674155694</v>
      </c>
      <c r="AI94" s="99">
        <f t="shared" si="249"/>
        <v>-0.42936442262398056</v>
      </c>
      <c r="AJ94" s="99" t="str">
        <f t="shared" si="250"/>
        <v>n/a</v>
      </c>
      <c r="AK94" s="99">
        <f t="shared" si="251"/>
        <v>-0.2787500159856664</v>
      </c>
      <c r="AL94" s="99">
        <f t="shared" si="252"/>
        <v>1.469954585032931</v>
      </c>
      <c r="AM94" s="99">
        <f t="shared" si="253"/>
        <v>3.2932031006571885</v>
      </c>
      <c r="AN94" s="99">
        <f t="shared" si="254"/>
        <v>0.36029725457783868</v>
      </c>
    </row>
    <row r="95" spans="1:40" x14ac:dyDescent="0.2">
      <c r="A95" s="50">
        <v>44534</v>
      </c>
      <c r="B95" s="41">
        <v>13.760907999999997</v>
      </c>
      <c r="C95" s="41">
        <v>23.412038999999996</v>
      </c>
      <c r="D95" s="55">
        <f>SUM(B95:C95)</f>
        <v>37.172946999999994</v>
      </c>
      <c r="F95" s="41">
        <v>3.6127400000000001</v>
      </c>
      <c r="G95" s="41">
        <v>8.0270759999999974</v>
      </c>
      <c r="H95" s="41">
        <f t="shared" si="181"/>
        <v>2.1210919999999991</v>
      </c>
      <c r="J95" s="41">
        <v>6.1244839999999998</v>
      </c>
      <c r="K95" s="41">
        <v>2.8383299999999996</v>
      </c>
      <c r="L95" s="41">
        <v>0</v>
      </c>
      <c r="M95" s="41">
        <v>2.8558379999999999</v>
      </c>
      <c r="N95" s="41">
        <v>2.4352239999999998</v>
      </c>
      <c r="O95" s="41">
        <v>3.0653880000000009</v>
      </c>
      <c r="P95" s="41">
        <f t="shared" si="204"/>
        <v>6.0927749999999961</v>
      </c>
      <c r="R95" s="99">
        <f t="shared" ref="R95" si="255">IFERROR(F95/F83-1, "n/a")</f>
        <v>0.47157193360056815</v>
      </c>
      <c r="S95" s="99">
        <f t="shared" ref="S95" si="256">IFERROR(G95/G83-1, "n/a")</f>
        <v>3.2282261845189488</v>
      </c>
      <c r="T95" s="99">
        <f t="shared" ref="T95" si="257">IFERROR(H95/H83-1, "n/a")</f>
        <v>7.5937492403309221</v>
      </c>
      <c r="U95" s="99"/>
      <c r="V95" s="99">
        <f t="shared" ref="V95" si="258">IFERROR(J95/J83-1, "n/a")</f>
        <v>2.477550167532673</v>
      </c>
      <c r="W95" s="99">
        <f t="shared" ref="W95" si="259">IFERROR(K95/K83-1, "n/a")</f>
        <v>0.11150402139102766</v>
      </c>
      <c r="X95" s="99" t="str">
        <f t="shared" ref="X95" si="260">IFERROR(L95/L83-1, "n/a")</f>
        <v>n/a</v>
      </c>
      <c r="Y95" s="99">
        <f t="shared" ref="Y95" si="261">IFERROR(M95/M83-1, "n/a")</f>
        <v>-0.44908066873363162</v>
      </c>
      <c r="Z95" s="99">
        <f t="shared" ref="Z95" si="262">IFERROR(N95/N83-1, "n/a")</f>
        <v>2.8859998787232755</v>
      </c>
      <c r="AA95" s="99">
        <f t="shared" ref="AA95" si="263">IFERROR(O95/O83-1, "n/a")</f>
        <v>10.157292451491033</v>
      </c>
      <c r="AB95" s="99">
        <f t="shared" ref="AB95" si="264">IFERROR(P95/P83-1, "n/a")</f>
        <v>1.6644703180252201</v>
      </c>
      <c r="AD95" s="99">
        <f t="shared" ref="AD95" si="265">IFERROR(F95/F94-1, "n/a")</f>
        <v>7.7258372462423397E-2</v>
      </c>
      <c r="AE95" s="99">
        <f t="shared" ref="AE95" si="266">IFERROR(G95/G94-1, "n/a")</f>
        <v>-0.55860331026236787</v>
      </c>
      <c r="AF95" s="99">
        <f t="shared" ref="AF95" si="267">IFERROR(H95/H94-1, "n/a")</f>
        <v>0.11364574265556016</v>
      </c>
      <c r="AG95" s="99"/>
      <c r="AH95" s="99">
        <f t="shared" ref="AH95" si="268">IFERROR(J95/J94-1, "n/a")</f>
        <v>-0.28171360863357975</v>
      </c>
      <c r="AI95" s="99">
        <f t="shared" ref="AI95" si="269">IFERROR(K95/K94-1, "n/a")</f>
        <v>-0.48819477640697184</v>
      </c>
      <c r="AJ95" s="99" t="str">
        <f t="shared" ref="AJ95" si="270">IFERROR(L95/L94-1, "n/a")</f>
        <v>n/a</v>
      </c>
      <c r="AK95" s="99">
        <f t="shared" ref="AK95" si="271">IFERROR(M95/M94-1, "n/a")</f>
        <v>0.29838615449034767</v>
      </c>
      <c r="AL95" s="99">
        <f t="shared" ref="AL95" si="272">IFERROR(N95/N94-1, "n/a")</f>
        <v>-0.40630632409669942</v>
      </c>
      <c r="AM95" s="99">
        <f t="shared" ref="AM95" si="273">IFERROR(O95/O94-1, "n/a")</f>
        <v>-0.15085193535546249</v>
      </c>
      <c r="AN95" s="99">
        <f t="shared" ref="AN95" si="274">IFERROR(P95/P94-1, "n/a")</f>
        <v>-0.16847533031909911</v>
      </c>
    </row>
  </sheetData>
  <mergeCells count="8">
    <mergeCell ref="AD16:AN16"/>
    <mergeCell ref="AD18:AF18"/>
    <mergeCell ref="AH18:AN18"/>
    <mergeCell ref="F18:H18"/>
    <mergeCell ref="J18:P18"/>
    <mergeCell ref="R18:T18"/>
    <mergeCell ref="V18:AB18"/>
    <mergeCell ref="R16:AB16"/>
  </mergeCells>
  <phoneticPr fontId="43" type="noConversion"/>
  <pageMargins left="0.75" right="0.75" top="1.25" bottom="0.75" header="0.4" footer="0.5"/>
  <pageSetup scale="9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N79"/>
  <sheetViews>
    <sheetView zoomScaleNormal="100" zoomScaleSheetLayoutView="100" workbookViewId="0">
      <pane ySplit="18" topLeftCell="A19" activePane="bottomLeft" state="frozen"/>
      <selection pane="bottomLeft"/>
    </sheetView>
  </sheetViews>
  <sheetFormatPr defaultColWidth="9.140625" defaultRowHeight="12" x14ac:dyDescent="0.2"/>
  <cols>
    <col min="1" max="1" width="9.140625" style="56"/>
    <col min="2" max="2" width="7.28515625" style="41" customWidth="1"/>
    <col min="3" max="3" width="7.7109375" style="41" customWidth="1"/>
    <col min="4" max="4" width="7.42578125" style="41" customWidth="1"/>
    <col min="5" max="5" width="2.7109375" style="41" customWidth="1"/>
    <col min="6" max="6" width="7.42578125" style="41" customWidth="1"/>
    <col min="7" max="7" width="13" style="41" customWidth="1"/>
    <col min="8" max="8" width="5.7109375" style="41" customWidth="1"/>
    <col min="9" max="9" width="2.7109375" style="41" customWidth="1"/>
    <col min="10" max="10" width="7" style="41" customWidth="1"/>
    <col min="11" max="11" width="9" style="41" customWidth="1"/>
    <col min="12" max="12" width="14.7109375" style="41" customWidth="1"/>
    <col min="13" max="13" width="7.7109375" style="41" customWidth="1"/>
    <col min="14" max="14" width="8.42578125" style="41" customWidth="1"/>
    <col min="15" max="15" width="8.140625" style="41" customWidth="1"/>
    <col min="16" max="16" width="6.7109375" style="41" customWidth="1"/>
    <col min="17" max="17" width="2.7109375" style="33" customWidth="1"/>
    <col min="18" max="18" width="7.28515625" style="91" customWidth="1"/>
    <col min="19" max="19" width="10.85546875" style="91" customWidth="1"/>
    <col min="20" max="20" width="6.42578125" style="91" customWidth="1"/>
    <col min="21" max="21" width="2.7109375" style="91" customWidth="1"/>
    <col min="22" max="22" width="7.28515625" style="91" customWidth="1"/>
    <col min="23" max="23" width="9" style="91" customWidth="1"/>
    <col min="24" max="24" width="14.28515625" style="91" customWidth="1"/>
    <col min="25" max="25" width="8.140625" style="91" customWidth="1"/>
    <col min="26" max="26" width="7.5703125" style="91" customWidth="1"/>
    <col min="27" max="27" width="7.85546875" style="91" customWidth="1"/>
    <col min="28" max="28" width="7.42578125" style="91" customWidth="1"/>
    <col min="29" max="29" width="2.7109375" style="91" customWidth="1"/>
    <col min="30" max="30" width="7.28515625" style="91" customWidth="1"/>
    <col min="31" max="31" width="10.85546875" style="91" customWidth="1"/>
    <col min="32" max="32" width="6.85546875" style="91" customWidth="1"/>
    <col min="33" max="33" width="2.7109375" style="91" customWidth="1"/>
    <col min="34" max="34" width="7.42578125" style="91" customWidth="1"/>
    <col min="35" max="35" width="9" style="91" customWidth="1"/>
    <col min="36" max="36" width="14" style="91" customWidth="1"/>
    <col min="37" max="37" width="8.5703125" style="91" customWidth="1"/>
    <col min="38" max="38" width="10.5703125" style="91" customWidth="1"/>
    <col min="39" max="39" width="7.5703125" style="91" customWidth="1"/>
    <col min="40" max="40" width="8" style="91" customWidth="1"/>
    <col min="41" max="16384" width="9.140625" style="33"/>
  </cols>
  <sheetData>
    <row r="1" spans="1:40" s="4" customFormat="1" ht="12.75" x14ac:dyDescent="0.2">
      <c r="A1" s="21" t="s">
        <v>67</v>
      </c>
      <c r="B1" s="21" t="s">
        <v>21</v>
      </c>
      <c r="C1" s="63"/>
      <c r="D1" s="63"/>
      <c r="E1" s="63"/>
      <c r="F1" s="63"/>
      <c r="G1" s="63"/>
      <c r="H1" s="63"/>
      <c r="I1" s="63"/>
      <c r="J1" s="63"/>
      <c r="K1" s="63"/>
      <c r="L1" s="63"/>
      <c r="M1" s="63"/>
      <c r="N1" s="63"/>
      <c r="O1" s="63"/>
      <c r="P1" s="63"/>
      <c r="R1" s="126"/>
      <c r="S1" s="126"/>
      <c r="T1" s="126"/>
      <c r="U1" s="126"/>
      <c r="V1" s="126"/>
      <c r="W1" s="126"/>
      <c r="X1" s="126"/>
      <c r="Y1" s="126"/>
      <c r="Z1" s="126"/>
      <c r="AA1" s="126"/>
      <c r="AB1" s="126"/>
      <c r="AC1" s="126"/>
      <c r="AD1" s="126"/>
      <c r="AE1" s="126"/>
      <c r="AF1" s="126"/>
      <c r="AG1" s="126"/>
      <c r="AH1" s="126"/>
      <c r="AI1" s="126"/>
      <c r="AJ1" s="126"/>
      <c r="AK1" s="126"/>
      <c r="AL1" s="126"/>
      <c r="AM1" s="126"/>
      <c r="AN1" s="126"/>
    </row>
    <row r="2" spans="1:40" s="4" customFormat="1" ht="12.75" x14ac:dyDescent="0.2">
      <c r="A2" s="21" t="s">
        <v>68</v>
      </c>
      <c r="B2" s="21" t="s">
        <v>20</v>
      </c>
      <c r="C2" s="63"/>
      <c r="D2" s="63"/>
      <c r="E2" s="63"/>
      <c r="F2" s="63"/>
      <c r="G2" s="63"/>
      <c r="H2" s="63"/>
      <c r="I2" s="63"/>
      <c r="J2" s="63"/>
      <c r="K2" s="63"/>
      <c r="L2" s="63"/>
      <c r="M2" s="63"/>
      <c r="N2" s="63"/>
      <c r="O2" s="63"/>
      <c r="P2" s="63"/>
      <c r="R2" s="126"/>
      <c r="S2" s="126"/>
      <c r="T2" s="126"/>
      <c r="U2" s="126"/>
      <c r="V2" s="126"/>
      <c r="W2" s="126"/>
      <c r="X2" s="126"/>
      <c r="Y2" s="126"/>
      <c r="Z2" s="126"/>
      <c r="AA2" s="126"/>
      <c r="AB2" s="126"/>
      <c r="AC2" s="126"/>
      <c r="AD2" s="126"/>
      <c r="AE2" s="126"/>
      <c r="AF2" s="126"/>
      <c r="AG2" s="126"/>
      <c r="AH2" s="126"/>
      <c r="AI2" s="126"/>
      <c r="AJ2" s="126"/>
      <c r="AK2" s="126"/>
      <c r="AL2" s="126"/>
      <c r="AM2" s="126"/>
      <c r="AN2" s="126"/>
    </row>
    <row r="3" spans="1:40" s="4" customFormat="1" ht="12.75" x14ac:dyDescent="0.2">
      <c r="A3" s="21" t="s">
        <v>70</v>
      </c>
      <c r="B3" s="21" t="s">
        <v>93</v>
      </c>
      <c r="C3" s="63"/>
      <c r="D3" s="63"/>
      <c r="E3" s="63"/>
      <c r="F3" s="63"/>
      <c r="G3" s="63"/>
      <c r="H3" s="63"/>
      <c r="I3" s="63"/>
      <c r="J3" s="63"/>
      <c r="K3" s="63"/>
      <c r="L3" s="63"/>
      <c r="M3" s="63"/>
      <c r="N3" s="63"/>
      <c r="O3" s="63"/>
      <c r="P3" s="63"/>
      <c r="R3" s="126"/>
      <c r="S3" s="126"/>
      <c r="T3" s="126"/>
      <c r="U3" s="126"/>
      <c r="V3" s="126"/>
      <c r="W3" s="126"/>
      <c r="X3" s="126"/>
      <c r="Y3" s="126"/>
      <c r="Z3" s="126"/>
      <c r="AA3" s="126"/>
      <c r="AB3" s="126"/>
      <c r="AC3" s="126"/>
      <c r="AD3" s="126"/>
      <c r="AE3" s="126"/>
      <c r="AF3" s="126"/>
      <c r="AG3" s="126"/>
      <c r="AH3" s="126"/>
      <c r="AI3" s="126"/>
      <c r="AJ3" s="126"/>
      <c r="AK3" s="126"/>
      <c r="AL3" s="126"/>
      <c r="AM3" s="126"/>
      <c r="AN3" s="126"/>
    </row>
    <row r="4" spans="1:40" s="43" customFormat="1" ht="11.25" x14ac:dyDescent="0.2">
      <c r="A4" s="32" t="s">
        <v>91</v>
      </c>
      <c r="B4" s="61" t="s">
        <v>140</v>
      </c>
      <c r="C4" s="62"/>
      <c r="D4" s="62"/>
      <c r="E4" s="62"/>
      <c r="F4" s="62"/>
      <c r="G4" s="62"/>
      <c r="H4" s="62"/>
      <c r="I4" s="62"/>
      <c r="J4" s="62"/>
      <c r="K4" s="62"/>
      <c r="L4" s="62"/>
      <c r="M4" s="62"/>
      <c r="N4" s="62"/>
      <c r="O4" s="62"/>
      <c r="P4" s="62"/>
      <c r="R4" s="90"/>
      <c r="S4" s="90"/>
      <c r="T4" s="90"/>
      <c r="U4" s="90"/>
      <c r="V4" s="90"/>
      <c r="W4" s="90"/>
      <c r="X4" s="90"/>
      <c r="Y4" s="90"/>
      <c r="Z4" s="90"/>
      <c r="AA4" s="90"/>
      <c r="AB4" s="90"/>
      <c r="AC4" s="90"/>
      <c r="AD4" s="90"/>
      <c r="AE4" s="90"/>
      <c r="AF4" s="90"/>
      <c r="AG4" s="90"/>
      <c r="AH4" s="90"/>
      <c r="AI4" s="90"/>
      <c r="AJ4" s="90"/>
      <c r="AK4" s="90"/>
      <c r="AL4" s="90"/>
      <c r="AM4" s="90"/>
      <c r="AN4" s="90"/>
    </row>
    <row r="5" spans="1:40" s="43" customFormat="1" ht="11.25" x14ac:dyDescent="0.2">
      <c r="A5" s="32" t="s">
        <v>92</v>
      </c>
      <c r="B5" s="84" t="s">
        <v>147</v>
      </c>
      <c r="D5" s="44"/>
      <c r="R5" s="90"/>
      <c r="S5" s="90"/>
      <c r="T5" s="90"/>
      <c r="U5" s="90"/>
      <c r="V5" s="90"/>
      <c r="W5" s="90"/>
      <c r="X5" s="90"/>
      <c r="Y5" s="90"/>
      <c r="Z5" s="90"/>
      <c r="AA5" s="90"/>
      <c r="AB5" s="90"/>
      <c r="AC5" s="90"/>
      <c r="AD5" s="90"/>
      <c r="AE5" s="90"/>
      <c r="AF5" s="90"/>
      <c r="AG5" s="90"/>
      <c r="AH5" s="90"/>
      <c r="AI5" s="90"/>
      <c r="AJ5" s="90"/>
      <c r="AK5" s="90"/>
      <c r="AL5" s="90"/>
      <c r="AM5" s="90"/>
      <c r="AN5" s="90"/>
    </row>
    <row r="6" spans="1:40" s="43" customFormat="1" ht="11.25" x14ac:dyDescent="0.2">
      <c r="A6" s="32"/>
      <c r="B6" s="32" t="s">
        <v>34</v>
      </c>
      <c r="C6" s="62"/>
      <c r="D6" s="62"/>
      <c r="E6" s="62"/>
      <c r="F6" s="62"/>
      <c r="G6" s="62"/>
      <c r="H6" s="62"/>
      <c r="I6" s="62"/>
      <c r="J6" s="62"/>
      <c r="K6" s="62"/>
      <c r="L6" s="62"/>
      <c r="M6" s="62"/>
      <c r="N6" s="62"/>
      <c r="O6" s="62"/>
      <c r="P6" s="62"/>
      <c r="R6" s="90"/>
      <c r="S6" s="90"/>
      <c r="T6" s="90"/>
      <c r="U6" s="90"/>
      <c r="V6" s="90"/>
      <c r="W6" s="90"/>
      <c r="X6" s="90"/>
      <c r="Y6" s="90"/>
      <c r="Z6" s="90"/>
      <c r="AA6" s="90"/>
      <c r="AB6" s="90"/>
      <c r="AC6" s="90"/>
      <c r="AD6" s="90"/>
      <c r="AE6" s="90"/>
      <c r="AF6" s="90"/>
      <c r="AG6" s="90"/>
      <c r="AH6" s="90"/>
      <c r="AI6" s="90"/>
      <c r="AJ6" s="90"/>
      <c r="AK6" s="90"/>
      <c r="AL6" s="90"/>
      <c r="AM6" s="90"/>
      <c r="AN6" s="90"/>
    </row>
    <row r="7" spans="1:40" s="43" customFormat="1" ht="11.25" x14ac:dyDescent="0.2">
      <c r="A7" s="32"/>
      <c r="B7" s="32" t="s">
        <v>33</v>
      </c>
      <c r="C7" s="62"/>
      <c r="D7" s="62"/>
      <c r="E7" s="62"/>
      <c r="F7" s="62"/>
      <c r="G7" s="62"/>
      <c r="H7" s="62"/>
      <c r="I7" s="62"/>
      <c r="J7" s="62"/>
      <c r="K7" s="62"/>
      <c r="L7" s="62"/>
      <c r="M7" s="62"/>
      <c r="N7" s="62"/>
      <c r="O7" s="62"/>
      <c r="P7" s="62"/>
      <c r="R7" s="90"/>
      <c r="S7" s="90"/>
      <c r="T7" s="90"/>
      <c r="U7" s="90"/>
      <c r="V7" s="90"/>
      <c r="W7" s="90"/>
      <c r="X7" s="90"/>
      <c r="Y7" s="90"/>
      <c r="Z7" s="90"/>
      <c r="AA7" s="90"/>
      <c r="AB7" s="90"/>
      <c r="AC7" s="90"/>
      <c r="AD7" s="90"/>
      <c r="AE7" s="90"/>
      <c r="AF7" s="90"/>
      <c r="AG7" s="90"/>
      <c r="AH7" s="90"/>
      <c r="AI7" s="90"/>
      <c r="AJ7" s="90"/>
      <c r="AK7" s="90"/>
      <c r="AL7" s="90"/>
      <c r="AM7" s="90"/>
      <c r="AN7" s="90"/>
    </row>
    <row r="8" spans="1:40" s="43" customFormat="1" ht="11.25" x14ac:dyDescent="0.2">
      <c r="A8" s="32"/>
      <c r="B8" s="32" t="s">
        <v>50</v>
      </c>
      <c r="C8" s="62"/>
      <c r="D8" s="62"/>
      <c r="E8" s="62"/>
      <c r="F8" s="62"/>
      <c r="G8" s="62"/>
      <c r="H8" s="62"/>
      <c r="I8" s="62"/>
      <c r="J8" s="62"/>
      <c r="K8" s="62"/>
      <c r="L8" s="62"/>
      <c r="M8" s="62"/>
      <c r="N8" s="62"/>
      <c r="O8" s="62"/>
      <c r="P8" s="62"/>
      <c r="R8" s="90"/>
      <c r="S8" s="90"/>
      <c r="T8" s="90"/>
      <c r="U8" s="90"/>
      <c r="V8" s="90"/>
      <c r="W8" s="90"/>
      <c r="X8" s="90"/>
      <c r="Y8" s="90"/>
      <c r="Z8" s="90"/>
      <c r="AA8" s="90"/>
      <c r="AB8" s="90"/>
      <c r="AC8" s="90"/>
      <c r="AD8" s="90"/>
      <c r="AE8" s="90"/>
      <c r="AF8" s="90"/>
      <c r="AG8" s="90"/>
      <c r="AH8" s="90"/>
      <c r="AI8" s="90"/>
      <c r="AJ8" s="90"/>
      <c r="AK8" s="90"/>
      <c r="AL8" s="90"/>
      <c r="AM8" s="90"/>
      <c r="AN8" s="90"/>
    </row>
    <row r="9" spans="1:40" s="43" customFormat="1" ht="11.25" x14ac:dyDescent="0.2">
      <c r="A9" s="32"/>
      <c r="B9" s="32" t="s">
        <v>48</v>
      </c>
      <c r="C9" s="62"/>
      <c r="D9" s="62"/>
      <c r="E9" s="62"/>
      <c r="F9" s="62"/>
      <c r="G9" s="62"/>
      <c r="H9" s="62"/>
      <c r="I9" s="62"/>
      <c r="J9" s="62"/>
      <c r="K9" s="62"/>
      <c r="L9" s="62"/>
      <c r="M9" s="62"/>
      <c r="N9" s="62"/>
      <c r="O9" s="62"/>
      <c r="P9" s="62"/>
      <c r="R9" s="90"/>
      <c r="S9" s="90"/>
      <c r="T9" s="90"/>
      <c r="U9" s="90"/>
      <c r="V9" s="90"/>
      <c r="W9" s="90"/>
      <c r="X9" s="90"/>
      <c r="Y9" s="90"/>
      <c r="Z9" s="90"/>
      <c r="AA9" s="90"/>
      <c r="AB9" s="90"/>
      <c r="AC9" s="90"/>
      <c r="AD9" s="90"/>
      <c r="AE9" s="90"/>
      <c r="AF9" s="90"/>
      <c r="AG9" s="90"/>
      <c r="AH9" s="90"/>
      <c r="AI9" s="90"/>
      <c r="AJ9" s="90"/>
      <c r="AK9" s="90"/>
      <c r="AL9" s="90"/>
      <c r="AM9" s="90"/>
      <c r="AN9" s="90"/>
    </row>
    <row r="10" spans="1:40" s="43" customFormat="1" ht="11.25" x14ac:dyDescent="0.2">
      <c r="A10" s="32"/>
      <c r="B10" s="32" t="s">
        <v>117</v>
      </c>
      <c r="C10" s="62"/>
      <c r="D10" s="62"/>
      <c r="E10" s="62"/>
      <c r="F10" s="62"/>
      <c r="G10" s="62"/>
      <c r="H10" s="62"/>
      <c r="I10" s="62"/>
      <c r="J10" s="62"/>
      <c r="K10" s="62"/>
      <c r="L10" s="62"/>
      <c r="M10" s="62"/>
      <c r="N10" s="62"/>
      <c r="O10" s="62"/>
      <c r="P10" s="62"/>
      <c r="R10" s="90"/>
      <c r="S10" s="90"/>
      <c r="T10" s="90"/>
      <c r="U10" s="90"/>
      <c r="V10" s="90"/>
      <c r="W10" s="90"/>
      <c r="X10" s="90"/>
      <c r="Y10" s="90"/>
      <c r="Z10" s="90"/>
      <c r="AA10" s="90"/>
      <c r="AB10" s="90"/>
      <c r="AC10" s="90"/>
      <c r="AD10" s="90"/>
      <c r="AE10" s="90"/>
      <c r="AF10" s="90"/>
      <c r="AG10" s="90"/>
      <c r="AH10" s="90"/>
      <c r="AI10" s="90"/>
      <c r="AJ10" s="90"/>
      <c r="AK10" s="90"/>
      <c r="AL10" s="90"/>
      <c r="AM10" s="90"/>
      <c r="AN10" s="90"/>
    </row>
    <row r="11" spans="1:40" s="43" customFormat="1" ht="11.25" x14ac:dyDescent="0.2">
      <c r="A11" s="32"/>
      <c r="B11" s="32" t="s">
        <v>38</v>
      </c>
      <c r="C11" s="62"/>
      <c r="D11" s="62"/>
      <c r="E11" s="62"/>
      <c r="F11" s="62"/>
      <c r="G11" s="62"/>
      <c r="H11" s="62"/>
      <c r="I11" s="62"/>
      <c r="J11" s="62"/>
      <c r="K11" s="62"/>
      <c r="L11" s="62"/>
      <c r="M11" s="62"/>
      <c r="N11" s="62"/>
      <c r="O11" s="62"/>
      <c r="P11" s="62"/>
      <c r="R11" s="90"/>
      <c r="S11" s="90"/>
      <c r="T11" s="90"/>
      <c r="U11" s="90"/>
      <c r="V11" s="90"/>
      <c r="W11" s="90"/>
      <c r="X11" s="90"/>
      <c r="Y11" s="90"/>
      <c r="Z11" s="90"/>
      <c r="AA11" s="90"/>
      <c r="AB11" s="90"/>
      <c r="AC11" s="90"/>
      <c r="AD11" s="90"/>
      <c r="AE11" s="90"/>
      <c r="AF11" s="90"/>
      <c r="AG11" s="90"/>
      <c r="AH11" s="90"/>
      <c r="AI11" s="90"/>
      <c r="AJ11" s="90"/>
      <c r="AK11" s="90"/>
      <c r="AL11" s="90"/>
      <c r="AM11" s="90"/>
      <c r="AN11" s="90"/>
    </row>
    <row r="12" spans="1:40" s="43" customFormat="1" ht="11.25" x14ac:dyDescent="0.2">
      <c r="A12" s="32"/>
      <c r="B12" s="32" t="s">
        <v>47</v>
      </c>
      <c r="C12" s="62"/>
      <c r="D12" s="62"/>
      <c r="E12" s="62"/>
      <c r="F12" s="62"/>
      <c r="G12" s="62"/>
      <c r="H12" s="62"/>
      <c r="I12" s="62"/>
      <c r="J12" s="62"/>
      <c r="K12" s="62"/>
      <c r="L12" s="62"/>
      <c r="M12" s="62"/>
      <c r="N12" s="62"/>
      <c r="O12" s="62"/>
      <c r="P12" s="62"/>
      <c r="R12" s="90"/>
      <c r="S12" s="90"/>
      <c r="T12" s="90"/>
      <c r="U12" s="90"/>
      <c r="V12" s="90"/>
      <c r="W12" s="90"/>
      <c r="X12" s="90"/>
      <c r="Y12" s="90"/>
      <c r="Z12" s="90"/>
      <c r="AA12" s="90"/>
      <c r="AB12" s="90"/>
      <c r="AC12" s="90"/>
      <c r="AD12" s="90"/>
      <c r="AE12" s="90"/>
      <c r="AF12" s="90"/>
      <c r="AG12" s="90"/>
      <c r="AH12" s="90"/>
      <c r="AI12" s="90"/>
      <c r="AJ12" s="90"/>
      <c r="AK12" s="90"/>
      <c r="AL12" s="90"/>
      <c r="AM12" s="90"/>
      <c r="AN12" s="90"/>
    </row>
    <row r="13" spans="1:40" s="43" customFormat="1" ht="11.25" x14ac:dyDescent="0.2">
      <c r="A13" s="32"/>
      <c r="B13" s="32" t="s">
        <v>56</v>
      </c>
      <c r="C13" s="62"/>
      <c r="D13" s="62"/>
      <c r="E13" s="62"/>
      <c r="F13" s="62"/>
      <c r="G13" s="62"/>
      <c r="H13" s="62"/>
      <c r="I13" s="62"/>
      <c r="J13" s="62"/>
      <c r="K13" s="62"/>
      <c r="L13" s="62"/>
      <c r="M13" s="62"/>
      <c r="N13" s="62"/>
      <c r="O13" s="62"/>
      <c r="P13" s="62"/>
      <c r="R13" s="90"/>
      <c r="S13" s="90"/>
      <c r="T13" s="90"/>
      <c r="U13" s="90"/>
      <c r="V13" s="90"/>
      <c r="W13" s="90"/>
      <c r="X13" s="90"/>
      <c r="Y13" s="90"/>
      <c r="Z13" s="90"/>
      <c r="AA13" s="90"/>
      <c r="AB13" s="90"/>
      <c r="AC13" s="90"/>
      <c r="AD13" s="90"/>
      <c r="AE13" s="90"/>
      <c r="AF13" s="90"/>
      <c r="AG13" s="90"/>
      <c r="AH13" s="90"/>
      <c r="AI13" s="90"/>
      <c r="AJ13" s="90"/>
      <c r="AK13" s="90"/>
      <c r="AL13" s="90"/>
      <c r="AM13" s="90"/>
      <c r="AN13" s="90"/>
    </row>
    <row r="14" spans="1:40" s="43" customFormat="1" ht="11.25" x14ac:dyDescent="0.2">
      <c r="A14" s="32"/>
      <c r="B14" s="32" t="s">
        <v>26</v>
      </c>
      <c r="C14" s="62"/>
      <c r="D14" s="62"/>
      <c r="E14" s="62"/>
      <c r="F14" s="62"/>
      <c r="G14" s="62"/>
      <c r="H14" s="62"/>
      <c r="I14" s="62"/>
      <c r="J14" s="62"/>
      <c r="K14" s="62"/>
      <c r="L14" s="62"/>
      <c r="M14" s="62"/>
      <c r="N14" s="62"/>
      <c r="O14" s="62"/>
      <c r="P14" s="62"/>
      <c r="R14" s="90"/>
      <c r="S14" s="90"/>
      <c r="T14" s="90"/>
      <c r="U14" s="90"/>
      <c r="V14" s="90"/>
      <c r="W14" s="90"/>
      <c r="X14" s="90"/>
      <c r="Y14" s="90"/>
      <c r="Z14" s="90"/>
      <c r="AA14" s="90"/>
      <c r="AB14" s="90"/>
      <c r="AC14" s="90"/>
      <c r="AD14" s="90"/>
      <c r="AE14" s="90"/>
      <c r="AF14" s="90"/>
      <c r="AG14" s="90"/>
      <c r="AH14" s="90"/>
      <c r="AI14" s="90"/>
      <c r="AJ14" s="90"/>
      <c r="AK14" s="90"/>
      <c r="AL14" s="90"/>
      <c r="AM14" s="90"/>
      <c r="AN14" s="90"/>
    </row>
    <row r="15" spans="1:40" x14ac:dyDescent="0.2">
      <c r="A15" s="68"/>
    </row>
    <row r="16" spans="1:40" ht="12.75" customHeight="1" x14ac:dyDescent="0.2">
      <c r="A16" s="68"/>
      <c r="R16" s="133" t="s">
        <v>105</v>
      </c>
      <c r="S16" s="133"/>
      <c r="T16" s="133"/>
      <c r="U16" s="133"/>
      <c r="V16" s="133"/>
      <c r="W16" s="133"/>
      <c r="X16" s="133"/>
      <c r="Y16" s="133"/>
      <c r="Z16" s="133"/>
      <c r="AA16" s="133"/>
      <c r="AB16" s="133"/>
      <c r="AD16" s="133" t="s">
        <v>116</v>
      </c>
      <c r="AE16" s="133"/>
      <c r="AF16" s="133"/>
      <c r="AG16" s="133"/>
      <c r="AH16" s="133"/>
      <c r="AI16" s="133"/>
      <c r="AJ16" s="133"/>
      <c r="AK16" s="133"/>
      <c r="AL16" s="133"/>
      <c r="AM16" s="133"/>
      <c r="AN16" s="133"/>
    </row>
    <row r="17" spans="1:40" ht="12.75" customHeight="1" x14ac:dyDescent="0.2">
      <c r="F17" s="136" t="s">
        <v>12</v>
      </c>
      <c r="G17" s="136"/>
      <c r="H17" s="136"/>
      <c r="I17" s="48"/>
      <c r="J17" s="136" t="s">
        <v>1</v>
      </c>
      <c r="K17" s="136"/>
      <c r="L17" s="136"/>
      <c r="M17" s="136"/>
      <c r="N17" s="136"/>
      <c r="O17" s="136"/>
      <c r="P17" s="136"/>
      <c r="R17" s="134" t="s">
        <v>12</v>
      </c>
      <c r="S17" s="134"/>
      <c r="T17" s="134"/>
      <c r="U17" s="96"/>
      <c r="V17" s="134" t="s">
        <v>1</v>
      </c>
      <c r="W17" s="134"/>
      <c r="X17" s="134"/>
      <c r="Y17" s="134"/>
      <c r="Z17" s="134"/>
      <c r="AA17" s="134"/>
      <c r="AB17" s="134"/>
      <c r="AD17" s="134" t="s">
        <v>12</v>
      </c>
      <c r="AE17" s="134"/>
      <c r="AF17" s="134"/>
      <c r="AG17" s="96"/>
      <c r="AH17" s="134" t="s">
        <v>1</v>
      </c>
      <c r="AI17" s="134"/>
      <c r="AJ17" s="134"/>
      <c r="AK17" s="134"/>
      <c r="AL17" s="134"/>
      <c r="AM17" s="134"/>
      <c r="AN17" s="134"/>
    </row>
    <row r="18" spans="1:40" ht="36" x14ac:dyDescent="0.2">
      <c r="A18" s="57" t="s">
        <v>19</v>
      </c>
      <c r="B18" s="59" t="s">
        <v>12</v>
      </c>
      <c r="C18" s="59" t="s">
        <v>1</v>
      </c>
      <c r="D18" s="59" t="s">
        <v>0</v>
      </c>
      <c r="E18" s="59"/>
      <c r="F18" s="60" t="s">
        <v>18</v>
      </c>
      <c r="G18" s="60" t="s">
        <v>17</v>
      </c>
      <c r="H18" s="60" t="s">
        <v>24</v>
      </c>
      <c r="I18" s="59"/>
      <c r="J18" s="60" t="s">
        <v>14</v>
      </c>
      <c r="K18" s="60" t="s">
        <v>49</v>
      </c>
      <c r="L18" s="59" t="s">
        <v>15</v>
      </c>
      <c r="M18" s="60" t="s">
        <v>41</v>
      </c>
      <c r="N18" s="60" t="s">
        <v>16</v>
      </c>
      <c r="O18" s="60" t="s">
        <v>42</v>
      </c>
      <c r="P18" s="59" t="s">
        <v>24</v>
      </c>
      <c r="R18" s="93" t="s">
        <v>18</v>
      </c>
      <c r="S18" s="93" t="s">
        <v>17</v>
      </c>
      <c r="T18" s="93" t="s">
        <v>24</v>
      </c>
      <c r="U18" s="95"/>
      <c r="V18" s="93" t="s">
        <v>14</v>
      </c>
      <c r="W18" s="93" t="s">
        <v>49</v>
      </c>
      <c r="X18" s="95" t="s">
        <v>15</v>
      </c>
      <c r="Y18" s="93" t="s">
        <v>41</v>
      </c>
      <c r="Z18" s="93" t="s">
        <v>16</v>
      </c>
      <c r="AA18" s="93" t="s">
        <v>42</v>
      </c>
      <c r="AB18" s="95" t="s">
        <v>24</v>
      </c>
      <c r="AD18" s="93" t="s">
        <v>18</v>
      </c>
      <c r="AE18" s="93" t="s">
        <v>17</v>
      </c>
      <c r="AF18" s="93" t="s">
        <v>24</v>
      </c>
      <c r="AG18" s="95"/>
      <c r="AH18" s="93" t="s">
        <v>14</v>
      </c>
      <c r="AI18" s="93" t="s">
        <v>49</v>
      </c>
      <c r="AJ18" s="95" t="s">
        <v>15</v>
      </c>
      <c r="AK18" s="93" t="s">
        <v>41</v>
      </c>
      <c r="AL18" s="93" t="s">
        <v>16</v>
      </c>
      <c r="AM18" s="93" t="s">
        <v>42</v>
      </c>
      <c r="AN18" s="95" t="s">
        <v>24</v>
      </c>
    </row>
    <row r="19" spans="1:40" x14ac:dyDescent="0.2">
      <c r="A19" s="64">
        <v>1980</v>
      </c>
      <c r="B19" s="55">
        <v>0</v>
      </c>
      <c r="C19" s="55">
        <v>0.66879999999999995</v>
      </c>
      <c r="D19" s="55">
        <f t="shared" ref="D19:D59" si="0">SUM(B19:C19)</f>
        <v>0.66879999999999995</v>
      </c>
      <c r="E19" s="55"/>
      <c r="F19" s="65">
        <v>0</v>
      </c>
      <c r="G19" s="65">
        <v>0</v>
      </c>
      <c r="H19" s="55">
        <f t="shared" ref="H19:H48" si="1">B19-SUM(F19:G19)</f>
        <v>0</v>
      </c>
      <c r="I19" s="55"/>
      <c r="J19" s="55">
        <v>0</v>
      </c>
      <c r="K19" s="55">
        <v>0</v>
      </c>
      <c r="L19" s="55">
        <v>0</v>
      </c>
      <c r="M19" s="55">
        <v>0</v>
      </c>
      <c r="N19" s="55">
        <v>0</v>
      </c>
      <c r="O19" s="55">
        <v>0</v>
      </c>
      <c r="P19" s="55">
        <f t="shared" ref="P19:P48" si="2">C19-SUM(J19:O19)</f>
        <v>0.66879999999999995</v>
      </c>
      <c r="R19" s="128" t="s">
        <v>106</v>
      </c>
      <c r="S19" s="128" t="s">
        <v>106</v>
      </c>
      <c r="T19" s="128" t="s">
        <v>106</v>
      </c>
      <c r="U19" s="128"/>
      <c r="V19" s="128" t="s">
        <v>106</v>
      </c>
      <c r="W19" s="128" t="s">
        <v>106</v>
      </c>
      <c r="X19" s="128" t="s">
        <v>106</v>
      </c>
      <c r="Y19" s="128" t="s">
        <v>106</v>
      </c>
      <c r="Z19" s="128" t="s">
        <v>106</v>
      </c>
      <c r="AA19" s="128" t="s">
        <v>106</v>
      </c>
      <c r="AB19" s="128" t="s">
        <v>106</v>
      </c>
      <c r="AD19" s="128" t="s">
        <v>106</v>
      </c>
      <c r="AE19" s="128" t="s">
        <v>106</v>
      </c>
      <c r="AF19" s="128" t="s">
        <v>106</v>
      </c>
      <c r="AG19" s="128"/>
      <c r="AH19" s="128" t="s">
        <v>106</v>
      </c>
      <c r="AI19" s="128" t="s">
        <v>106</v>
      </c>
      <c r="AJ19" s="128" t="s">
        <v>106</v>
      </c>
      <c r="AK19" s="128" t="s">
        <v>106</v>
      </c>
      <c r="AL19" s="128" t="s">
        <v>106</v>
      </c>
      <c r="AM19" s="128" t="s">
        <v>106</v>
      </c>
      <c r="AN19" s="128" t="s">
        <v>106</v>
      </c>
    </row>
    <row r="20" spans="1:40" x14ac:dyDescent="0.2">
      <c r="A20" s="64">
        <v>1981</v>
      </c>
      <c r="B20" s="55">
        <v>0</v>
      </c>
      <c r="C20" s="55">
        <v>0.66879999999999995</v>
      </c>
      <c r="D20" s="55">
        <f t="shared" si="0"/>
        <v>0.66879999999999995</v>
      </c>
      <c r="E20" s="55"/>
      <c r="F20" s="65">
        <v>0</v>
      </c>
      <c r="G20" s="65">
        <v>0</v>
      </c>
      <c r="H20" s="55">
        <f t="shared" si="1"/>
        <v>0</v>
      </c>
      <c r="I20" s="55"/>
      <c r="J20" s="55">
        <v>0</v>
      </c>
      <c r="K20" s="55">
        <v>0</v>
      </c>
      <c r="L20" s="55">
        <v>0</v>
      </c>
      <c r="M20" s="55">
        <v>0</v>
      </c>
      <c r="N20" s="55">
        <v>0</v>
      </c>
      <c r="O20" s="55">
        <v>0</v>
      </c>
      <c r="P20" s="55">
        <f t="shared" si="2"/>
        <v>0.66879999999999995</v>
      </c>
      <c r="R20" s="128" t="str">
        <f>IFERROR(F20/F19-1, "n/a")</f>
        <v>n/a</v>
      </c>
      <c r="S20" s="128" t="str">
        <f t="shared" ref="S20:T35" si="3">IFERROR(G20/G19-1, "n/a")</f>
        <v>n/a</v>
      </c>
      <c r="T20" s="128" t="str">
        <f t="shared" si="3"/>
        <v>n/a</v>
      </c>
      <c r="U20" s="128"/>
      <c r="V20" s="128" t="str">
        <f>IFERROR(J20/J19-1, "n/a")</f>
        <v>n/a</v>
      </c>
      <c r="W20" s="128" t="str">
        <f t="shared" ref="W20:AB35" si="4">IFERROR(K20/K19-1, "n/a")</f>
        <v>n/a</v>
      </c>
      <c r="X20" s="128" t="str">
        <f t="shared" si="4"/>
        <v>n/a</v>
      </c>
      <c r="Y20" s="128" t="str">
        <f t="shared" si="4"/>
        <v>n/a</v>
      </c>
      <c r="Z20" s="128" t="str">
        <f t="shared" si="4"/>
        <v>n/a</v>
      </c>
      <c r="AA20" s="128" t="str">
        <f t="shared" si="4"/>
        <v>n/a</v>
      </c>
      <c r="AB20" s="128">
        <f t="shared" si="4"/>
        <v>0</v>
      </c>
      <c r="AD20" s="128" t="s">
        <v>106</v>
      </c>
      <c r="AE20" s="128" t="s">
        <v>106</v>
      </c>
      <c r="AF20" s="128" t="s">
        <v>106</v>
      </c>
      <c r="AG20" s="128"/>
      <c r="AH20" s="128" t="s">
        <v>106</v>
      </c>
      <c r="AI20" s="128" t="s">
        <v>106</v>
      </c>
      <c r="AJ20" s="128" t="s">
        <v>106</v>
      </c>
      <c r="AK20" s="128" t="s">
        <v>106</v>
      </c>
      <c r="AL20" s="128" t="s">
        <v>106</v>
      </c>
      <c r="AM20" s="128" t="s">
        <v>106</v>
      </c>
      <c r="AN20" s="128" t="s">
        <v>106</v>
      </c>
    </row>
    <row r="21" spans="1:40" x14ac:dyDescent="0.2">
      <c r="A21" s="64">
        <v>1982</v>
      </c>
      <c r="B21" s="55">
        <v>0</v>
      </c>
      <c r="C21" s="55">
        <v>0.71919999999999995</v>
      </c>
      <c r="D21" s="55">
        <f t="shared" si="0"/>
        <v>0.71919999999999995</v>
      </c>
      <c r="E21" s="55"/>
      <c r="F21" s="65">
        <v>0</v>
      </c>
      <c r="G21" s="65">
        <v>0</v>
      </c>
      <c r="H21" s="55">
        <f t="shared" si="1"/>
        <v>0</v>
      </c>
      <c r="I21" s="55"/>
      <c r="J21" s="55">
        <v>0</v>
      </c>
      <c r="K21" s="55">
        <v>0</v>
      </c>
      <c r="L21" s="55">
        <v>5.0500000000000003E-2</v>
      </c>
      <c r="M21" s="55">
        <v>0</v>
      </c>
      <c r="N21" s="55">
        <v>0</v>
      </c>
      <c r="O21" s="55">
        <v>0</v>
      </c>
      <c r="P21" s="55">
        <f t="shared" si="2"/>
        <v>0.66869999999999996</v>
      </c>
      <c r="R21" s="128" t="str">
        <f t="shared" ref="R21:T42" si="5">IFERROR(F21/F20-1, "n/a")</f>
        <v>n/a</v>
      </c>
      <c r="S21" s="128" t="str">
        <f t="shared" si="3"/>
        <v>n/a</v>
      </c>
      <c r="T21" s="128" t="str">
        <f t="shared" si="3"/>
        <v>n/a</v>
      </c>
      <c r="U21" s="128"/>
      <c r="V21" s="128" t="str">
        <f t="shared" ref="V21:AB42" si="6">IFERROR(J21/J20-1, "n/a")</f>
        <v>n/a</v>
      </c>
      <c r="W21" s="128" t="str">
        <f t="shared" si="4"/>
        <v>n/a</v>
      </c>
      <c r="X21" s="128" t="str">
        <f t="shared" si="4"/>
        <v>n/a</v>
      </c>
      <c r="Y21" s="128" t="str">
        <f t="shared" si="4"/>
        <v>n/a</v>
      </c>
      <c r="Z21" s="128" t="str">
        <f t="shared" si="4"/>
        <v>n/a</v>
      </c>
      <c r="AA21" s="128" t="str">
        <f t="shared" si="4"/>
        <v>n/a</v>
      </c>
      <c r="AB21" s="128">
        <f t="shared" si="4"/>
        <v>-1.4952153110048272E-4</v>
      </c>
      <c r="AD21" s="128" t="s">
        <v>106</v>
      </c>
      <c r="AE21" s="128" t="s">
        <v>106</v>
      </c>
      <c r="AF21" s="128" t="s">
        <v>106</v>
      </c>
      <c r="AG21" s="128"/>
      <c r="AH21" s="128" t="s">
        <v>106</v>
      </c>
      <c r="AI21" s="128" t="s">
        <v>106</v>
      </c>
      <c r="AJ21" s="128" t="s">
        <v>106</v>
      </c>
      <c r="AK21" s="128" t="s">
        <v>106</v>
      </c>
      <c r="AL21" s="128" t="s">
        <v>106</v>
      </c>
      <c r="AM21" s="128" t="s">
        <v>106</v>
      </c>
      <c r="AN21" s="128" t="s">
        <v>106</v>
      </c>
    </row>
    <row r="22" spans="1:40" x14ac:dyDescent="0.2">
      <c r="A22" s="64">
        <v>1983</v>
      </c>
      <c r="B22" s="55">
        <v>0</v>
      </c>
      <c r="C22" s="55">
        <v>3.73</v>
      </c>
      <c r="D22" s="55">
        <f t="shared" si="0"/>
        <v>3.73</v>
      </c>
      <c r="E22" s="55"/>
      <c r="F22" s="65">
        <v>0</v>
      </c>
      <c r="G22" s="65">
        <v>0</v>
      </c>
      <c r="H22" s="55">
        <f t="shared" si="1"/>
        <v>0</v>
      </c>
      <c r="I22" s="55"/>
      <c r="J22" s="55">
        <v>0</v>
      </c>
      <c r="K22" s="55">
        <v>0</v>
      </c>
      <c r="L22" s="55">
        <v>3.0613000000000001</v>
      </c>
      <c r="M22" s="55">
        <v>0</v>
      </c>
      <c r="N22" s="55">
        <v>0</v>
      </c>
      <c r="O22" s="55">
        <v>0</v>
      </c>
      <c r="P22" s="55">
        <f t="shared" si="2"/>
        <v>0.66869999999999985</v>
      </c>
      <c r="R22" s="128" t="str">
        <f t="shared" si="5"/>
        <v>n/a</v>
      </c>
      <c r="S22" s="128" t="str">
        <f t="shared" si="3"/>
        <v>n/a</v>
      </c>
      <c r="T22" s="128" t="str">
        <f t="shared" si="3"/>
        <v>n/a</v>
      </c>
      <c r="U22" s="128"/>
      <c r="V22" s="128" t="str">
        <f t="shared" si="6"/>
        <v>n/a</v>
      </c>
      <c r="W22" s="128" t="str">
        <f t="shared" si="4"/>
        <v>n/a</v>
      </c>
      <c r="X22" s="128">
        <f t="shared" si="4"/>
        <v>59.619801980198019</v>
      </c>
      <c r="Y22" s="128" t="str">
        <f t="shared" si="4"/>
        <v>n/a</v>
      </c>
      <c r="Z22" s="128" t="str">
        <f t="shared" si="4"/>
        <v>n/a</v>
      </c>
      <c r="AA22" s="128" t="str">
        <f t="shared" si="4"/>
        <v>n/a</v>
      </c>
      <c r="AB22" s="128">
        <f t="shared" si="4"/>
        <v>-1.1102230246251565E-16</v>
      </c>
      <c r="AD22" s="128" t="s">
        <v>106</v>
      </c>
      <c r="AE22" s="128" t="s">
        <v>106</v>
      </c>
      <c r="AF22" s="128" t="s">
        <v>106</v>
      </c>
      <c r="AG22" s="128"/>
      <c r="AH22" s="128" t="s">
        <v>106</v>
      </c>
      <c r="AI22" s="128" t="s">
        <v>106</v>
      </c>
      <c r="AJ22" s="128" t="s">
        <v>106</v>
      </c>
      <c r="AK22" s="128" t="s">
        <v>106</v>
      </c>
      <c r="AL22" s="128" t="s">
        <v>106</v>
      </c>
      <c r="AM22" s="128" t="s">
        <v>106</v>
      </c>
      <c r="AN22" s="128" t="s">
        <v>106</v>
      </c>
    </row>
    <row r="23" spans="1:40" x14ac:dyDescent="0.2">
      <c r="A23" s="64">
        <v>1984</v>
      </c>
      <c r="B23" s="55">
        <v>0</v>
      </c>
      <c r="C23" s="55">
        <v>12.711399999999999</v>
      </c>
      <c r="D23" s="55">
        <f t="shared" si="0"/>
        <v>12.711399999999999</v>
      </c>
      <c r="E23" s="55"/>
      <c r="F23" s="65">
        <v>0</v>
      </c>
      <c r="G23" s="65">
        <v>0</v>
      </c>
      <c r="H23" s="55">
        <f t="shared" si="1"/>
        <v>0</v>
      </c>
      <c r="I23" s="55"/>
      <c r="J23" s="55">
        <v>0</v>
      </c>
      <c r="K23" s="55">
        <v>0</v>
      </c>
      <c r="L23" s="55">
        <v>10.790900000000001</v>
      </c>
      <c r="M23" s="55">
        <v>0</v>
      </c>
      <c r="N23" s="55">
        <v>0</v>
      </c>
      <c r="O23" s="55">
        <v>0</v>
      </c>
      <c r="P23" s="55">
        <f t="shared" si="2"/>
        <v>1.9204999999999988</v>
      </c>
      <c r="R23" s="128" t="str">
        <f t="shared" si="5"/>
        <v>n/a</v>
      </c>
      <c r="S23" s="128" t="str">
        <f t="shared" si="3"/>
        <v>n/a</v>
      </c>
      <c r="T23" s="128" t="str">
        <f t="shared" si="3"/>
        <v>n/a</v>
      </c>
      <c r="U23" s="128"/>
      <c r="V23" s="128" t="str">
        <f t="shared" si="6"/>
        <v>n/a</v>
      </c>
      <c r="W23" s="128" t="str">
        <f t="shared" si="4"/>
        <v>n/a</v>
      </c>
      <c r="X23" s="128">
        <f t="shared" si="4"/>
        <v>2.5249403848038416</v>
      </c>
      <c r="Y23" s="128" t="str">
        <f t="shared" si="4"/>
        <v>n/a</v>
      </c>
      <c r="Z23" s="128" t="str">
        <f t="shared" si="4"/>
        <v>n/a</v>
      </c>
      <c r="AA23" s="128" t="str">
        <f t="shared" si="4"/>
        <v>n/a</v>
      </c>
      <c r="AB23" s="128">
        <f t="shared" si="4"/>
        <v>1.8719904291909661</v>
      </c>
      <c r="AD23" s="128" t="s">
        <v>106</v>
      </c>
      <c r="AE23" s="128" t="s">
        <v>106</v>
      </c>
      <c r="AF23" s="128" t="s">
        <v>106</v>
      </c>
      <c r="AG23" s="128"/>
      <c r="AH23" s="128" t="s">
        <v>106</v>
      </c>
      <c r="AI23" s="128" t="s">
        <v>106</v>
      </c>
      <c r="AJ23" s="128" t="s">
        <v>106</v>
      </c>
      <c r="AK23" s="128" t="s">
        <v>106</v>
      </c>
      <c r="AL23" s="128" t="s">
        <v>106</v>
      </c>
      <c r="AM23" s="128" t="s">
        <v>106</v>
      </c>
      <c r="AN23" s="128" t="s">
        <v>106</v>
      </c>
    </row>
    <row r="24" spans="1:40" x14ac:dyDescent="0.2">
      <c r="A24" s="64">
        <v>1985</v>
      </c>
      <c r="B24" s="55">
        <v>0</v>
      </c>
      <c r="C24" s="55">
        <v>28.441299999999998</v>
      </c>
      <c r="D24" s="55">
        <f t="shared" si="0"/>
        <v>28.441299999999998</v>
      </c>
      <c r="E24" s="55"/>
      <c r="F24" s="65">
        <v>0</v>
      </c>
      <c r="G24" s="65">
        <v>0</v>
      </c>
      <c r="H24" s="55">
        <f t="shared" si="1"/>
        <v>0</v>
      </c>
      <c r="I24" s="55"/>
      <c r="J24" s="55">
        <v>0</v>
      </c>
      <c r="K24" s="55">
        <v>0</v>
      </c>
      <c r="L24" s="55">
        <v>24.8125</v>
      </c>
      <c r="M24" s="55">
        <v>0</v>
      </c>
      <c r="N24" s="55">
        <v>0</v>
      </c>
      <c r="O24" s="55">
        <v>0</v>
      </c>
      <c r="P24" s="55">
        <f t="shared" si="2"/>
        <v>3.6287999999999982</v>
      </c>
      <c r="R24" s="128" t="str">
        <f t="shared" si="5"/>
        <v>n/a</v>
      </c>
      <c r="S24" s="128" t="str">
        <f t="shared" si="3"/>
        <v>n/a</v>
      </c>
      <c r="T24" s="128" t="str">
        <f t="shared" si="3"/>
        <v>n/a</v>
      </c>
      <c r="U24" s="128"/>
      <c r="V24" s="128" t="str">
        <f t="shared" si="6"/>
        <v>n/a</v>
      </c>
      <c r="W24" s="128" t="str">
        <f t="shared" si="4"/>
        <v>n/a</v>
      </c>
      <c r="X24" s="128">
        <f t="shared" si="4"/>
        <v>1.2993911536572482</v>
      </c>
      <c r="Y24" s="128" t="str">
        <f t="shared" si="4"/>
        <v>n/a</v>
      </c>
      <c r="Z24" s="128" t="str">
        <f t="shared" si="4"/>
        <v>n/a</v>
      </c>
      <c r="AA24" s="128" t="str">
        <f t="shared" si="4"/>
        <v>n/a</v>
      </c>
      <c r="AB24" s="128">
        <f t="shared" si="4"/>
        <v>0.88950794064045846</v>
      </c>
      <c r="AD24" s="128" t="s">
        <v>106</v>
      </c>
      <c r="AE24" s="128" t="s">
        <v>106</v>
      </c>
      <c r="AF24" s="128" t="s">
        <v>106</v>
      </c>
      <c r="AG24" s="128"/>
      <c r="AH24" s="128" t="s">
        <v>106</v>
      </c>
      <c r="AI24" s="128" t="s">
        <v>106</v>
      </c>
      <c r="AJ24" s="128" t="s">
        <v>106</v>
      </c>
      <c r="AK24" s="128" t="s">
        <v>106</v>
      </c>
      <c r="AL24" s="128" t="s">
        <v>106</v>
      </c>
      <c r="AM24" s="128" t="s">
        <v>106</v>
      </c>
      <c r="AN24" s="128" t="s">
        <v>106</v>
      </c>
    </row>
    <row r="25" spans="1:40" x14ac:dyDescent="0.2">
      <c r="A25" s="64">
        <v>1986</v>
      </c>
      <c r="B25" s="65">
        <v>0</v>
      </c>
      <c r="C25" s="55">
        <v>78.218999999999994</v>
      </c>
      <c r="D25" s="55">
        <f t="shared" si="0"/>
        <v>78.218999999999994</v>
      </c>
      <c r="E25" s="55"/>
      <c r="F25" s="55">
        <v>0</v>
      </c>
      <c r="G25" s="55">
        <v>0</v>
      </c>
      <c r="H25" s="55">
        <f t="shared" si="1"/>
        <v>0</v>
      </c>
      <c r="I25" s="55"/>
      <c r="J25" s="55">
        <v>0</v>
      </c>
      <c r="K25" s="55">
        <v>0</v>
      </c>
      <c r="L25" s="55">
        <v>70.198999999999998</v>
      </c>
      <c r="M25" s="55">
        <v>0</v>
      </c>
      <c r="N25" s="55">
        <v>0</v>
      </c>
      <c r="O25" s="55">
        <v>0</v>
      </c>
      <c r="P25" s="55">
        <f t="shared" si="2"/>
        <v>8.019999999999996</v>
      </c>
      <c r="R25" s="128" t="str">
        <f t="shared" si="5"/>
        <v>n/a</v>
      </c>
      <c r="S25" s="128" t="str">
        <f t="shared" si="3"/>
        <v>n/a</v>
      </c>
      <c r="T25" s="128" t="str">
        <f t="shared" si="3"/>
        <v>n/a</v>
      </c>
      <c r="U25" s="128"/>
      <c r="V25" s="128" t="str">
        <f t="shared" si="6"/>
        <v>n/a</v>
      </c>
      <c r="W25" s="128" t="str">
        <f t="shared" si="4"/>
        <v>n/a</v>
      </c>
      <c r="X25" s="128">
        <f t="shared" si="4"/>
        <v>1.8291788413098238</v>
      </c>
      <c r="Y25" s="128" t="str">
        <f t="shared" si="4"/>
        <v>n/a</v>
      </c>
      <c r="Z25" s="128" t="str">
        <f t="shared" si="4"/>
        <v>n/a</v>
      </c>
      <c r="AA25" s="128" t="str">
        <f t="shared" si="4"/>
        <v>n/a</v>
      </c>
      <c r="AB25" s="128">
        <f t="shared" si="4"/>
        <v>1.2100970017636685</v>
      </c>
      <c r="AD25" s="128" t="s">
        <v>106</v>
      </c>
      <c r="AE25" s="128" t="s">
        <v>106</v>
      </c>
      <c r="AF25" s="128" t="s">
        <v>106</v>
      </c>
      <c r="AG25" s="128"/>
      <c r="AH25" s="128" t="s">
        <v>106</v>
      </c>
      <c r="AI25" s="128" t="s">
        <v>106</v>
      </c>
      <c r="AJ25" s="128" t="s">
        <v>106</v>
      </c>
      <c r="AK25" s="128" t="s">
        <v>106</v>
      </c>
      <c r="AL25" s="128" t="s">
        <v>106</v>
      </c>
      <c r="AM25" s="128" t="s">
        <v>106</v>
      </c>
      <c r="AN25" s="128" t="s">
        <v>106</v>
      </c>
    </row>
    <row r="26" spans="1:40" x14ac:dyDescent="0.2">
      <c r="A26" s="64">
        <v>1987</v>
      </c>
      <c r="B26" s="65">
        <v>0.24149999999999999</v>
      </c>
      <c r="C26" s="55">
        <v>131.66640000000001</v>
      </c>
      <c r="D26" s="55">
        <f t="shared" si="0"/>
        <v>131.90790000000001</v>
      </c>
      <c r="E26" s="55"/>
      <c r="F26" s="55">
        <v>0</v>
      </c>
      <c r="G26" s="55">
        <v>0</v>
      </c>
      <c r="H26" s="55">
        <f t="shared" si="1"/>
        <v>0.24149999999999999</v>
      </c>
      <c r="I26" s="55"/>
      <c r="J26" s="55">
        <v>4.7100000000000003E-2</v>
      </c>
      <c r="K26" s="55">
        <v>0</v>
      </c>
      <c r="L26" s="55">
        <v>111.7808</v>
      </c>
      <c r="M26" s="55">
        <v>0</v>
      </c>
      <c r="N26" s="55">
        <v>0</v>
      </c>
      <c r="O26" s="55">
        <v>0</v>
      </c>
      <c r="P26" s="55">
        <f t="shared" si="2"/>
        <v>19.83850000000001</v>
      </c>
      <c r="R26" s="128" t="str">
        <f t="shared" si="5"/>
        <v>n/a</v>
      </c>
      <c r="S26" s="128" t="str">
        <f t="shared" si="3"/>
        <v>n/a</v>
      </c>
      <c r="T26" s="128" t="str">
        <f t="shared" si="3"/>
        <v>n/a</v>
      </c>
      <c r="U26" s="128"/>
      <c r="V26" s="128" t="str">
        <f t="shared" si="6"/>
        <v>n/a</v>
      </c>
      <c r="W26" s="128" t="str">
        <f t="shared" si="4"/>
        <v>n/a</v>
      </c>
      <c r="X26" s="128">
        <f t="shared" si="4"/>
        <v>0.59234177125030274</v>
      </c>
      <c r="Y26" s="128" t="str">
        <f t="shared" si="4"/>
        <v>n/a</v>
      </c>
      <c r="Z26" s="128" t="str">
        <f t="shared" si="4"/>
        <v>n/a</v>
      </c>
      <c r="AA26" s="128" t="str">
        <f t="shared" si="4"/>
        <v>n/a</v>
      </c>
      <c r="AB26" s="128">
        <f t="shared" si="4"/>
        <v>1.4736284289276833</v>
      </c>
      <c r="AD26" s="128" t="s">
        <v>106</v>
      </c>
      <c r="AE26" s="128" t="s">
        <v>106</v>
      </c>
      <c r="AF26" s="128" t="s">
        <v>106</v>
      </c>
      <c r="AG26" s="128"/>
      <c r="AH26" s="128" t="s">
        <v>106</v>
      </c>
      <c r="AI26" s="128" t="s">
        <v>106</v>
      </c>
      <c r="AJ26" s="128" t="s">
        <v>106</v>
      </c>
      <c r="AK26" s="128" t="s">
        <v>106</v>
      </c>
      <c r="AL26" s="128" t="s">
        <v>106</v>
      </c>
      <c r="AM26" s="128" t="s">
        <v>106</v>
      </c>
      <c r="AN26" s="128" t="s">
        <v>106</v>
      </c>
    </row>
    <row r="27" spans="1:40" x14ac:dyDescent="0.2">
      <c r="A27" s="64">
        <v>1988</v>
      </c>
      <c r="B27" s="65">
        <v>0.78310000000000002</v>
      </c>
      <c r="C27" s="55">
        <v>185.9246</v>
      </c>
      <c r="D27" s="55">
        <f t="shared" si="0"/>
        <v>186.70769999999999</v>
      </c>
      <c r="E27" s="55"/>
      <c r="F27" s="55">
        <v>0.14660000000000001</v>
      </c>
      <c r="G27" s="55">
        <v>0</v>
      </c>
      <c r="H27" s="55">
        <f t="shared" si="1"/>
        <v>0.63650000000000007</v>
      </c>
      <c r="I27" s="55"/>
      <c r="J27" s="55">
        <v>1.4926999999999999</v>
      </c>
      <c r="K27" s="55">
        <v>0</v>
      </c>
      <c r="L27" s="55">
        <v>147.60059999999999</v>
      </c>
      <c r="M27" s="55">
        <v>0</v>
      </c>
      <c r="N27" s="55">
        <v>0.69430000000000003</v>
      </c>
      <c r="O27" s="55">
        <v>0</v>
      </c>
      <c r="P27" s="55">
        <f t="shared" si="2"/>
        <v>36.137</v>
      </c>
      <c r="R27" s="128" t="str">
        <f t="shared" si="5"/>
        <v>n/a</v>
      </c>
      <c r="S27" s="128" t="str">
        <f t="shared" si="3"/>
        <v>n/a</v>
      </c>
      <c r="T27" s="128">
        <f t="shared" si="3"/>
        <v>1.635610766045549</v>
      </c>
      <c r="U27" s="128"/>
      <c r="V27" s="128">
        <f t="shared" si="6"/>
        <v>30.692144373673031</v>
      </c>
      <c r="W27" s="128" t="str">
        <f t="shared" si="4"/>
        <v>n/a</v>
      </c>
      <c r="X27" s="128">
        <f t="shared" si="4"/>
        <v>0.32044680302878481</v>
      </c>
      <c r="Y27" s="128" t="str">
        <f t="shared" si="4"/>
        <v>n/a</v>
      </c>
      <c r="Z27" s="128" t="str">
        <f t="shared" si="4"/>
        <v>n/a</v>
      </c>
      <c r="AA27" s="128" t="str">
        <f t="shared" si="4"/>
        <v>n/a</v>
      </c>
      <c r="AB27" s="128">
        <f t="shared" si="4"/>
        <v>0.821559089648914</v>
      </c>
      <c r="AD27" s="128" t="s">
        <v>106</v>
      </c>
      <c r="AE27" s="128" t="s">
        <v>106</v>
      </c>
      <c r="AF27" s="128" t="s">
        <v>106</v>
      </c>
      <c r="AG27" s="128"/>
      <c r="AH27" s="128" t="s">
        <v>106</v>
      </c>
      <c r="AI27" s="128" t="s">
        <v>106</v>
      </c>
      <c r="AJ27" s="128" t="s">
        <v>106</v>
      </c>
      <c r="AK27" s="128" t="s">
        <v>106</v>
      </c>
      <c r="AL27" s="128" t="s">
        <v>106</v>
      </c>
      <c r="AM27" s="128" t="s">
        <v>106</v>
      </c>
      <c r="AN27" s="128" t="s">
        <v>106</v>
      </c>
    </row>
    <row r="28" spans="1:40" x14ac:dyDescent="0.2">
      <c r="A28" s="64">
        <v>1989</v>
      </c>
      <c r="B28" s="65">
        <v>1.5156000000000001</v>
      </c>
      <c r="C28" s="55">
        <v>204.97309999999999</v>
      </c>
      <c r="D28" s="55">
        <f t="shared" si="0"/>
        <v>206.48869999999999</v>
      </c>
      <c r="E28" s="55"/>
      <c r="F28" s="55">
        <v>0.1414</v>
      </c>
      <c r="G28" s="55">
        <v>0</v>
      </c>
      <c r="H28" s="55">
        <f t="shared" si="1"/>
        <v>1.3742000000000001</v>
      </c>
      <c r="I28" s="55"/>
      <c r="J28" s="55">
        <v>2.206</v>
      </c>
      <c r="K28" s="55">
        <v>0.2339</v>
      </c>
      <c r="L28" s="55">
        <v>146.1961</v>
      </c>
      <c r="M28" s="55">
        <v>0</v>
      </c>
      <c r="N28" s="55">
        <v>1.224</v>
      </c>
      <c r="O28" s="55">
        <v>0</v>
      </c>
      <c r="P28" s="55">
        <f t="shared" si="2"/>
        <v>55.113100000000003</v>
      </c>
      <c r="R28" s="128">
        <f t="shared" si="5"/>
        <v>-3.5470668485675372E-2</v>
      </c>
      <c r="S28" s="128" t="str">
        <f t="shared" si="3"/>
        <v>n/a</v>
      </c>
      <c r="T28" s="128">
        <f t="shared" si="3"/>
        <v>1.1589945011783187</v>
      </c>
      <c r="U28" s="128"/>
      <c r="V28" s="128">
        <f t="shared" si="6"/>
        <v>0.47785891337844189</v>
      </c>
      <c r="W28" s="128" t="str">
        <f t="shared" si="4"/>
        <v>n/a</v>
      </c>
      <c r="X28" s="128">
        <f t="shared" si="4"/>
        <v>-9.5155439747534043E-3</v>
      </c>
      <c r="Y28" s="128" t="str">
        <f t="shared" si="4"/>
        <v>n/a</v>
      </c>
      <c r="Z28" s="128">
        <f t="shared" si="4"/>
        <v>0.76292668875126024</v>
      </c>
      <c r="AA28" s="128" t="str">
        <f t="shared" si="4"/>
        <v>n/a</v>
      </c>
      <c r="AB28" s="128">
        <f t="shared" si="4"/>
        <v>0.52511553255665944</v>
      </c>
      <c r="AD28" s="128" t="s">
        <v>106</v>
      </c>
      <c r="AE28" s="128" t="s">
        <v>106</v>
      </c>
      <c r="AF28" s="128" t="s">
        <v>106</v>
      </c>
      <c r="AG28" s="128"/>
      <c r="AH28" s="128" t="s">
        <v>106</v>
      </c>
      <c r="AI28" s="128" t="s">
        <v>106</v>
      </c>
      <c r="AJ28" s="128" t="s">
        <v>106</v>
      </c>
      <c r="AK28" s="128" t="s">
        <v>106</v>
      </c>
      <c r="AL28" s="128" t="s">
        <v>106</v>
      </c>
      <c r="AM28" s="128" t="s">
        <v>106</v>
      </c>
      <c r="AN28" s="128" t="s">
        <v>106</v>
      </c>
    </row>
    <row r="29" spans="1:40" x14ac:dyDescent="0.2">
      <c r="A29" s="64">
        <v>1990</v>
      </c>
      <c r="B29" s="65">
        <v>1.6553</v>
      </c>
      <c r="C29" s="55">
        <v>231.47130000000001</v>
      </c>
      <c r="D29" s="55">
        <f t="shared" si="0"/>
        <v>233.12660000000002</v>
      </c>
      <c r="E29" s="55"/>
      <c r="F29" s="55">
        <v>0.13089999999999999</v>
      </c>
      <c r="G29" s="55">
        <v>0.17430000000000001</v>
      </c>
      <c r="H29" s="55">
        <f t="shared" si="1"/>
        <v>1.3500999999999999</v>
      </c>
      <c r="I29" s="55"/>
      <c r="J29" s="55">
        <v>2.11</v>
      </c>
      <c r="K29" s="55">
        <v>2.9984999999999999</v>
      </c>
      <c r="L29" s="55">
        <v>146.83330000000001</v>
      </c>
      <c r="M29" s="55">
        <v>0</v>
      </c>
      <c r="N29" s="55">
        <v>2.1187</v>
      </c>
      <c r="O29" s="55">
        <v>0</v>
      </c>
      <c r="P29" s="55">
        <f t="shared" si="2"/>
        <v>77.410800000000023</v>
      </c>
      <c r="R29" s="128">
        <f t="shared" si="5"/>
        <v>-7.4257425742574323E-2</v>
      </c>
      <c r="S29" s="128" t="str">
        <f t="shared" si="3"/>
        <v>n/a</v>
      </c>
      <c r="T29" s="128">
        <f t="shared" si="3"/>
        <v>-1.7537476349876457E-2</v>
      </c>
      <c r="U29" s="128"/>
      <c r="V29" s="128">
        <f t="shared" si="6"/>
        <v>-4.3517679057117009E-2</v>
      </c>
      <c r="W29" s="128">
        <f t="shared" si="4"/>
        <v>11.819581017528858</v>
      </c>
      <c r="X29" s="128">
        <f t="shared" si="4"/>
        <v>4.3585293998951169E-3</v>
      </c>
      <c r="Y29" s="128" t="str">
        <f t="shared" si="4"/>
        <v>n/a</v>
      </c>
      <c r="Z29" s="128">
        <f t="shared" si="4"/>
        <v>0.73096405228758177</v>
      </c>
      <c r="AA29" s="128" t="str">
        <f t="shared" si="4"/>
        <v>n/a</v>
      </c>
      <c r="AB29" s="128">
        <f t="shared" si="4"/>
        <v>0.40458076210556149</v>
      </c>
      <c r="AD29" s="128" t="s">
        <v>106</v>
      </c>
      <c r="AE29" s="128" t="s">
        <v>106</v>
      </c>
      <c r="AF29" s="128" t="s">
        <v>106</v>
      </c>
      <c r="AG29" s="128"/>
      <c r="AH29" s="128" t="s">
        <v>106</v>
      </c>
      <c r="AI29" s="128" t="s">
        <v>106</v>
      </c>
      <c r="AJ29" s="128" t="s">
        <v>106</v>
      </c>
      <c r="AK29" s="128" t="s">
        <v>106</v>
      </c>
      <c r="AL29" s="128" t="s">
        <v>106</v>
      </c>
      <c r="AM29" s="128" t="s">
        <v>106</v>
      </c>
      <c r="AN29" s="128" t="s">
        <v>106</v>
      </c>
    </row>
    <row r="30" spans="1:40" x14ac:dyDescent="0.2">
      <c r="A30" s="64">
        <v>1991</v>
      </c>
      <c r="B30" s="65">
        <v>4.6726000000000001</v>
      </c>
      <c r="C30" s="55">
        <v>272.86009999999999</v>
      </c>
      <c r="D30" s="55">
        <f t="shared" si="0"/>
        <v>277.53269999999998</v>
      </c>
      <c r="E30" s="55"/>
      <c r="F30" s="55">
        <v>0.3775</v>
      </c>
      <c r="G30" s="55">
        <v>0.17430000000000001</v>
      </c>
      <c r="H30" s="55">
        <f t="shared" si="1"/>
        <v>4.1208</v>
      </c>
      <c r="I30" s="55"/>
      <c r="J30" s="55">
        <v>5.6108000000000002</v>
      </c>
      <c r="K30" s="55">
        <v>8.3787000000000003</v>
      </c>
      <c r="L30" s="55">
        <v>141.45599999999999</v>
      </c>
      <c r="M30" s="55">
        <v>0</v>
      </c>
      <c r="N30" s="55">
        <v>3.0432000000000001</v>
      </c>
      <c r="O30" s="55">
        <v>0</v>
      </c>
      <c r="P30" s="55">
        <f t="shared" si="2"/>
        <v>114.37139999999999</v>
      </c>
      <c r="R30" s="128">
        <f t="shared" si="5"/>
        <v>1.8838808250572958</v>
      </c>
      <c r="S30" s="128">
        <f t="shared" si="3"/>
        <v>0</v>
      </c>
      <c r="T30" s="128">
        <f t="shared" si="3"/>
        <v>2.0522183541959858</v>
      </c>
      <c r="U30" s="128"/>
      <c r="V30" s="128">
        <f t="shared" si="6"/>
        <v>1.6591469194312798</v>
      </c>
      <c r="W30" s="128">
        <f t="shared" si="4"/>
        <v>1.7942971485742873</v>
      </c>
      <c r="X30" s="128">
        <f t="shared" si="4"/>
        <v>-3.6621801730261638E-2</v>
      </c>
      <c r="Y30" s="128" t="str">
        <f t="shared" si="4"/>
        <v>n/a</v>
      </c>
      <c r="Z30" s="128">
        <f t="shared" si="4"/>
        <v>0.43635248029452023</v>
      </c>
      <c r="AA30" s="128" t="str">
        <f t="shared" si="4"/>
        <v>n/a</v>
      </c>
      <c r="AB30" s="128">
        <f t="shared" si="4"/>
        <v>0.4774605093862867</v>
      </c>
      <c r="AD30" s="128" t="s">
        <v>106</v>
      </c>
      <c r="AE30" s="128" t="s">
        <v>106</v>
      </c>
      <c r="AF30" s="128" t="s">
        <v>106</v>
      </c>
      <c r="AG30" s="128"/>
      <c r="AH30" s="128" t="s">
        <v>106</v>
      </c>
      <c r="AI30" s="128" t="s">
        <v>106</v>
      </c>
      <c r="AJ30" s="128" t="s">
        <v>106</v>
      </c>
      <c r="AK30" s="128" t="s">
        <v>106</v>
      </c>
      <c r="AL30" s="128" t="s">
        <v>106</v>
      </c>
      <c r="AM30" s="128" t="s">
        <v>106</v>
      </c>
      <c r="AN30" s="128" t="s">
        <v>106</v>
      </c>
    </row>
    <row r="31" spans="1:40" x14ac:dyDescent="0.2">
      <c r="A31" s="64">
        <v>1992</v>
      </c>
      <c r="B31" s="65">
        <v>14.806800000000001</v>
      </c>
      <c r="C31" s="55">
        <v>281.13459999999998</v>
      </c>
      <c r="D31" s="55">
        <f t="shared" si="0"/>
        <v>295.94139999999999</v>
      </c>
      <c r="E31" s="55"/>
      <c r="F31" s="55">
        <v>0.81710000000000005</v>
      </c>
      <c r="G31" s="55">
        <v>0.17430000000000001</v>
      </c>
      <c r="H31" s="55">
        <f t="shared" si="1"/>
        <v>13.8154</v>
      </c>
      <c r="I31" s="55"/>
      <c r="J31" s="55">
        <v>5.1212</v>
      </c>
      <c r="K31" s="55">
        <v>8.6477000000000004</v>
      </c>
      <c r="L31" s="55">
        <v>104.9044</v>
      </c>
      <c r="M31" s="55">
        <v>0</v>
      </c>
      <c r="N31" s="55">
        <v>4.0495999999999999</v>
      </c>
      <c r="O31" s="55">
        <v>0</v>
      </c>
      <c r="P31" s="55">
        <f t="shared" si="2"/>
        <v>158.4117</v>
      </c>
      <c r="R31" s="128">
        <f>IFERROR(F31/F30-1, "n/a")</f>
        <v>1.1645033112582781</v>
      </c>
      <c r="S31" s="128">
        <f t="shared" si="3"/>
        <v>0</v>
      </c>
      <c r="T31" s="128">
        <f t="shared" si="3"/>
        <v>2.3526014366142496</v>
      </c>
      <c r="U31" s="128"/>
      <c r="V31" s="128">
        <f t="shared" si="6"/>
        <v>-8.7260283738504363E-2</v>
      </c>
      <c r="W31" s="128">
        <f t="shared" si="4"/>
        <v>3.2105219186747469E-2</v>
      </c>
      <c r="X31" s="128">
        <f t="shared" si="4"/>
        <v>-0.25839554349055538</v>
      </c>
      <c r="Y31" s="128" t="str">
        <f t="shared" si="4"/>
        <v>n/a</v>
      </c>
      <c r="Z31" s="128">
        <f t="shared" si="4"/>
        <v>0.33070452155625651</v>
      </c>
      <c r="AA31" s="128" t="str">
        <f t="shared" si="4"/>
        <v>n/a</v>
      </c>
      <c r="AB31" s="128">
        <f t="shared" si="4"/>
        <v>0.38506392332348827</v>
      </c>
      <c r="AD31" s="128" t="s">
        <v>106</v>
      </c>
      <c r="AE31" s="128" t="s">
        <v>106</v>
      </c>
      <c r="AF31" s="128" t="s">
        <v>106</v>
      </c>
      <c r="AG31" s="128"/>
      <c r="AH31" s="128" t="s">
        <v>106</v>
      </c>
      <c r="AI31" s="128" t="s">
        <v>106</v>
      </c>
      <c r="AJ31" s="128" t="s">
        <v>106</v>
      </c>
      <c r="AK31" s="128" t="s">
        <v>106</v>
      </c>
      <c r="AL31" s="128" t="s">
        <v>106</v>
      </c>
      <c r="AM31" s="128" t="s">
        <v>106</v>
      </c>
      <c r="AN31" s="128" t="s">
        <v>106</v>
      </c>
    </row>
    <row r="32" spans="1:40" x14ac:dyDescent="0.2">
      <c r="A32" s="64">
        <v>1993</v>
      </c>
      <c r="B32" s="65">
        <v>22.3306</v>
      </c>
      <c r="C32" s="55">
        <v>270.83850000000001</v>
      </c>
      <c r="D32" s="55">
        <f t="shared" si="0"/>
        <v>293.16910000000001</v>
      </c>
      <c r="E32" s="55"/>
      <c r="F32" s="55">
        <v>1.5512999999999999</v>
      </c>
      <c r="G32" s="55">
        <v>0.73050000000000004</v>
      </c>
      <c r="H32" s="55">
        <f t="shared" si="1"/>
        <v>20.0488</v>
      </c>
      <c r="I32" s="55"/>
      <c r="J32" s="55">
        <v>6.3837000000000002</v>
      </c>
      <c r="K32" s="55">
        <v>11.394399999999999</v>
      </c>
      <c r="L32" s="55">
        <v>67.495199999999997</v>
      </c>
      <c r="M32" s="55">
        <v>0</v>
      </c>
      <c r="N32" s="55">
        <v>5.1558999999999999</v>
      </c>
      <c r="O32" s="55">
        <v>0</v>
      </c>
      <c r="P32" s="55">
        <f t="shared" si="2"/>
        <v>180.40930000000003</v>
      </c>
      <c r="R32" s="128">
        <f t="shared" si="5"/>
        <v>0.8985436299106595</v>
      </c>
      <c r="S32" s="128">
        <f t="shared" si="3"/>
        <v>3.1910499139414803</v>
      </c>
      <c r="T32" s="128">
        <f t="shared" si="3"/>
        <v>0.45119214789293105</v>
      </c>
      <c r="U32" s="128"/>
      <c r="V32" s="128">
        <f t="shared" si="6"/>
        <v>0.24652425212840745</v>
      </c>
      <c r="W32" s="128">
        <f t="shared" si="4"/>
        <v>0.31762202666604988</v>
      </c>
      <c r="X32" s="128">
        <f t="shared" si="4"/>
        <v>-0.35660277357289116</v>
      </c>
      <c r="Y32" s="128" t="str">
        <f t="shared" si="4"/>
        <v>n/a</v>
      </c>
      <c r="Z32" s="128">
        <f t="shared" si="4"/>
        <v>0.27318747530620313</v>
      </c>
      <c r="AA32" s="128" t="str">
        <f t="shared" si="4"/>
        <v>n/a</v>
      </c>
      <c r="AB32" s="128">
        <f t="shared" si="4"/>
        <v>0.13886348041211627</v>
      </c>
      <c r="AD32" s="128" t="s">
        <v>106</v>
      </c>
      <c r="AE32" s="128" t="s">
        <v>106</v>
      </c>
      <c r="AF32" s="128" t="s">
        <v>106</v>
      </c>
      <c r="AG32" s="128"/>
      <c r="AH32" s="128" t="s">
        <v>106</v>
      </c>
      <c r="AI32" s="128" t="s">
        <v>106</v>
      </c>
      <c r="AJ32" s="128" t="s">
        <v>106</v>
      </c>
      <c r="AK32" s="128" t="s">
        <v>106</v>
      </c>
      <c r="AL32" s="128" t="s">
        <v>106</v>
      </c>
      <c r="AM32" s="128" t="s">
        <v>106</v>
      </c>
      <c r="AN32" s="128" t="s">
        <v>106</v>
      </c>
    </row>
    <row r="33" spans="1:40" x14ac:dyDescent="0.2">
      <c r="A33" s="64">
        <v>1994</v>
      </c>
      <c r="B33" s="65">
        <v>31.082899999999999</v>
      </c>
      <c r="C33" s="55">
        <v>280.0634</v>
      </c>
      <c r="D33" s="55">
        <f t="shared" si="0"/>
        <v>311.1463</v>
      </c>
      <c r="E33" s="55"/>
      <c r="F33" s="55">
        <v>2.2446000000000002</v>
      </c>
      <c r="G33" s="55">
        <v>1.331</v>
      </c>
      <c r="H33" s="55">
        <f t="shared" si="1"/>
        <v>27.507299999999997</v>
      </c>
      <c r="I33" s="55"/>
      <c r="J33" s="55">
        <v>7.2504999999999997</v>
      </c>
      <c r="K33" s="55">
        <v>16.581399999999999</v>
      </c>
      <c r="L33" s="55">
        <v>45.7819</v>
      </c>
      <c r="M33" s="55">
        <v>0</v>
      </c>
      <c r="N33" s="55">
        <v>6.0663</v>
      </c>
      <c r="O33" s="55">
        <v>0</v>
      </c>
      <c r="P33" s="55">
        <f t="shared" si="2"/>
        <v>204.38330000000002</v>
      </c>
      <c r="R33" s="128">
        <f t="shared" si="5"/>
        <v>0.44691549023399757</v>
      </c>
      <c r="S33" s="128">
        <f t="shared" si="3"/>
        <v>0.82203969883641337</v>
      </c>
      <c r="T33" s="128">
        <f t="shared" si="3"/>
        <v>0.37201727784206517</v>
      </c>
      <c r="U33" s="128"/>
      <c r="V33" s="128">
        <f t="shared" si="6"/>
        <v>0.13578332315115049</v>
      </c>
      <c r="W33" s="128">
        <f t="shared" si="4"/>
        <v>0.45522361861967275</v>
      </c>
      <c r="X33" s="128">
        <f t="shared" si="4"/>
        <v>-0.32170139506216733</v>
      </c>
      <c r="Y33" s="128" t="str">
        <f t="shared" si="4"/>
        <v>n/a</v>
      </c>
      <c r="Z33" s="128">
        <f t="shared" si="4"/>
        <v>0.1765744098993387</v>
      </c>
      <c r="AA33" s="128" t="str">
        <f t="shared" si="4"/>
        <v>n/a</v>
      </c>
      <c r="AB33" s="128">
        <f t="shared" si="4"/>
        <v>0.13288671925449513</v>
      </c>
      <c r="AD33" s="128" t="s">
        <v>106</v>
      </c>
      <c r="AE33" s="128" t="s">
        <v>106</v>
      </c>
      <c r="AF33" s="128" t="s">
        <v>106</v>
      </c>
      <c r="AG33" s="128"/>
      <c r="AH33" s="128" t="s">
        <v>106</v>
      </c>
      <c r="AI33" s="128" t="s">
        <v>106</v>
      </c>
      <c r="AJ33" s="128" t="s">
        <v>106</v>
      </c>
      <c r="AK33" s="128" t="s">
        <v>106</v>
      </c>
      <c r="AL33" s="128" t="s">
        <v>106</v>
      </c>
      <c r="AM33" s="128" t="s">
        <v>106</v>
      </c>
      <c r="AN33" s="128" t="s">
        <v>106</v>
      </c>
    </row>
    <row r="34" spans="1:40" x14ac:dyDescent="0.2">
      <c r="A34" s="64">
        <v>1995</v>
      </c>
      <c r="B34" s="55">
        <v>39.931199999999997</v>
      </c>
      <c r="C34" s="55">
        <v>288.4896</v>
      </c>
      <c r="D34" s="55">
        <f t="shared" si="0"/>
        <v>328.42079999999999</v>
      </c>
      <c r="E34" s="55"/>
      <c r="F34" s="55">
        <v>5.2271999999999998</v>
      </c>
      <c r="G34" s="55">
        <v>1.9631000000000001</v>
      </c>
      <c r="H34" s="55">
        <f t="shared" si="1"/>
        <v>32.740899999999996</v>
      </c>
      <c r="I34" s="55"/>
      <c r="J34" s="55">
        <v>6.9936999999999996</v>
      </c>
      <c r="K34" s="55">
        <v>24.206299999999999</v>
      </c>
      <c r="L34" s="55">
        <v>38.377600000000001</v>
      </c>
      <c r="M34" s="55">
        <v>0</v>
      </c>
      <c r="N34" s="55">
        <v>7.3044000000000002</v>
      </c>
      <c r="O34" s="55">
        <v>0</v>
      </c>
      <c r="P34" s="55">
        <f t="shared" si="2"/>
        <v>211.60759999999999</v>
      </c>
      <c r="R34" s="128">
        <f t="shared" si="5"/>
        <v>1.3287890938251801</v>
      </c>
      <c r="S34" s="128">
        <f t="shared" si="3"/>
        <v>0.47490608564988745</v>
      </c>
      <c r="T34" s="128">
        <f t="shared" si="3"/>
        <v>0.19026222130125459</v>
      </c>
      <c r="U34" s="128"/>
      <c r="V34" s="128">
        <f t="shared" si="6"/>
        <v>-3.5418247017447113E-2</v>
      </c>
      <c r="W34" s="128">
        <f t="shared" si="4"/>
        <v>0.45984657507809956</v>
      </c>
      <c r="X34" s="128">
        <f t="shared" si="4"/>
        <v>-0.16172985393790995</v>
      </c>
      <c r="Y34" s="128" t="str">
        <f t="shared" si="4"/>
        <v>n/a</v>
      </c>
      <c r="Z34" s="128">
        <f t="shared" si="4"/>
        <v>0.2040947529795758</v>
      </c>
      <c r="AA34" s="128" t="str">
        <f t="shared" si="4"/>
        <v>n/a</v>
      </c>
      <c r="AB34" s="128">
        <f t="shared" si="4"/>
        <v>3.5346821389027339E-2</v>
      </c>
      <c r="AD34" s="128" t="s">
        <v>106</v>
      </c>
      <c r="AE34" s="128" t="s">
        <v>106</v>
      </c>
      <c r="AF34" s="128" t="s">
        <v>106</v>
      </c>
      <c r="AG34" s="128"/>
      <c r="AH34" s="128" t="s">
        <v>106</v>
      </c>
      <c r="AI34" s="128" t="s">
        <v>106</v>
      </c>
      <c r="AJ34" s="128" t="s">
        <v>106</v>
      </c>
      <c r="AK34" s="128" t="s">
        <v>106</v>
      </c>
      <c r="AL34" s="128" t="s">
        <v>106</v>
      </c>
      <c r="AM34" s="128" t="s">
        <v>106</v>
      </c>
      <c r="AN34" s="128" t="s">
        <v>106</v>
      </c>
    </row>
    <row r="35" spans="1:40" x14ac:dyDescent="0.2">
      <c r="A35" s="64">
        <v>1996</v>
      </c>
      <c r="B35" s="55">
        <v>56.526699999999998</v>
      </c>
      <c r="C35" s="55">
        <v>315.59359999999998</v>
      </c>
      <c r="D35" s="55">
        <f t="shared" si="0"/>
        <v>372.12029999999999</v>
      </c>
      <c r="E35" s="55"/>
      <c r="F35" s="55">
        <v>14.9528</v>
      </c>
      <c r="G35" s="55">
        <v>3.7088000000000001</v>
      </c>
      <c r="H35" s="55">
        <f t="shared" si="1"/>
        <v>37.865099999999998</v>
      </c>
      <c r="I35" s="55"/>
      <c r="J35" s="55">
        <v>6.7134999999999998</v>
      </c>
      <c r="K35" s="55">
        <v>48.430900000000001</v>
      </c>
      <c r="L35" s="55">
        <v>28.833300000000001</v>
      </c>
      <c r="M35" s="55">
        <v>0</v>
      </c>
      <c r="N35" s="55">
        <v>8.8675999999999995</v>
      </c>
      <c r="O35" s="55">
        <v>0</v>
      </c>
      <c r="P35" s="55">
        <f t="shared" si="2"/>
        <v>222.74829999999997</v>
      </c>
      <c r="R35" s="128">
        <f t="shared" si="5"/>
        <v>1.8605754514845425</v>
      </c>
      <c r="S35" s="128">
        <f t="shared" si="3"/>
        <v>0.88925678773368655</v>
      </c>
      <c r="T35" s="128">
        <f t="shared" si="3"/>
        <v>0.15650760974805222</v>
      </c>
      <c r="U35" s="128"/>
      <c r="V35" s="128">
        <f t="shared" si="6"/>
        <v>-4.0064629595207069E-2</v>
      </c>
      <c r="W35" s="128">
        <f t="shared" si="4"/>
        <v>1.0007560015367902</v>
      </c>
      <c r="X35" s="128">
        <f t="shared" si="4"/>
        <v>-0.24869455098807636</v>
      </c>
      <c r="Y35" s="128" t="str">
        <f t="shared" si="4"/>
        <v>n/a</v>
      </c>
      <c r="Z35" s="128">
        <f t="shared" si="4"/>
        <v>0.21400799518098679</v>
      </c>
      <c r="AA35" s="128" t="str">
        <f t="shared" si="4"/>
        <v>n/a</v>
      </c>
      <c r="AB35" s="128">
        <f t="shared" si="4"/>
        <v>5.2647920017995453E-2</v>
      </c>
      <c r="AD35" s="128" t="s">
        <v>106</v>
      </c>
      <c r="AE35" s="128" t="s">
        <v>106</v>
      </c>
      <c r="AF35" s="128" t="s">
        <v>106</v>
      </c>
      <c r="AG35" s="128"/>
      <c r="AH35" s="128" t="s">
        <v>106</v>
      </c>
      <c r="AI35" s="128" t="s">
        <v>106</v>
      </c>
      <c r="AJ35" s="128" t="s">
        <v>106</v>
      </c>
      <c r="AK35" s="128" t="s">
        <v>106</v>
      </c>
      <c r="AL35" s="128" t="s">
        <v>106</v>
      </c>
      <c r="AM35" s="128" t="s">
        <v>106</v>
      </c>
      <c r="AN35" s="128" t="s">
        <v>106</v>
      </c>
    </row>
    <row r="36" spans="1:40" x14ac:dyDescent="0.2">
      <c r="A36" s="64">
        <v>1997</v>
      </c>
      <c r="B36" s="55">
        <v>87.581500000000005</v>
      </c>
      <c r="C36" s="55">
        <v>385.17290000000003</v>
      </c>
      <c r="D36" s="55">
        <f t="shared" si="0"/>
        <v>472.75440000000003</v>
      </c>
      <c r="E36" s="55"/>
      <c r="F36" s="55">
        <v>36.401800000000001</v>
      </c>
      <c r="G36" s="55">
        <v>4.6189999999999998</v>
      </c>
      <c r="H36" s="55">
        <f t="shared" si="1"/>
        <v>46.560700000000004</v>
      </c>
      <c r="I36" s="55"/>
      <c r="J36" s="55">
        <v>7.2131999999999996</v>
      </c>
      <c r="K36" s="55">
        <v>83.820599999999999</v>
      </c>
      <c r="L36" s="55">
        <v>26.634899999999998</v>
      </c>
      <c r="M36" s="55">
        <v>0</v>
      </c>
      <c r="N36" s="55">
        <v>11.2059</v>
      </c>
      <c r="O36" s="55">
        <v>0</v>
      </c>
      <c r="P36" s="55">
        <f t="shared" si="2"/>
        <v>256.29830000000004</v>
      </c>
      <c r="R36" s="128">
        <f t="shared" si="5"/>
        <v>1.4344470600823929</v>
      </c>
      <c r="S36" s="128">
        <f t="shared" si="5"/>
        <v>0.24541630716134599</v>
      </c>
      <c r="T36" s="128">
        <f t="shared" si="5"/>
        <v>0.22964682517674606</v>
      </c>
      <c r="U36" s="128"/>
      <c r="V36" s="128">
        <f t="shared" si="6"/>
        <v>7.4432114396365545E-2</v>
      </c>
      <c r="W36" s="128">
        <f t="shared" si="6"/>
        <v>0.73072563177640704</v>
      </c>
      <c r="X36" s="128">
        <f t="shared" si="6"/>
        <v>-7.6245174849913222E-2</v>
      </c>
      <c r="Y36" s="128" t="str">
        <f t="shared" si="6"/>
        <v>n/a</v>
      </c>
      <c r="Z36" s="128">
        <f t="shared" si="6"/>
        <v>0.26369028824033558</v>
      </c>
      <c r="AA36" s="128" t="str">
        <f t="shared" si="6"/>
        <v>n/a</v>
      </c>
      <c r="AB36" s="128">
        <f t="shared" si="6"/>
        <v>0.15061843345156878</v>
      </c>
      <c r="AD36" s="128" t="s">
        <v>106</v>
      </c>
      <c r="AE36" s="128" t="s">
        <v>106</v>
      </c>
      <c r="AF36" s="128" t="s">
        <v>106</v>
      </c>
      <c r="AG36" s="128"/>
      <c r="AH36" s="128" t="s">
        <v>106</v>
      </c>
      <c r="AI36" s="128" t="s">
        <v>106</v>
      </c>
      <c r="AJ36" s="128" t="s">
        <v>106</v>
      </c>
      <c r="AK36" s="128" t="s">
        <v>106</v>
      </c>
      <c r="AL36" s="128" t="s">
        <v>106</v>
      </c>
      <c r="AM36" s="128" t="s">
        <v>106</v>
      </c>
      <c r="AN36" s="128" t="s">
        <v>106</v>
      </c>
    </row>
    <row r="37" spans="1:40" x14ac:dyDescent="0.2">
      <c r="A37" s="64">
        <v>1998</v>
      </c>
      <c r="B37" s="55">
        <v>150.6217</v>
      </c>
      <c r="C37" s="55">
        <v>479.72340000000003</v>
      </c>
      <c r="D37" s="55">
        <f t="shared" si="0"/>
        <v>630.3451</v>
      </c>
      <c r="E37" s="55"/>
      <c r="F37" s="55">
        <v>86.322400000000002</v>
      </c>
      <c r="G37" s="55">
        <v>5.1364999999999998</v>
      </c>
      <c r="H37" s="55">
        <f t="shared" si="1"/>
        <v>59.162800000000004</v>
      </c>
      <c r="I37" s="55"/>
      <c r="J37" s="55">
        <v>12.5914</v>
      </c>
      <c r="K37" s="55">
        <v>131.86089999999999</v>
      </c>
      <c r="L37" s="55">
        <v>19.7103</v>
      </c>
      <c r="M37" s="55">
        <v>0</v>
      </c>
      <c r="N37" s="55">
        <v>13.792999999999999</v>
      </c>
      <c r="O37" s="55">
        <v>0</v>
      </c>
      <c r="P37" s="55">
        <f t="shared" si="2"/>
        <v>301.76780000000008</v>
      </c>
      <c r="R37" s="128">
        <f t="shared" si="5"/>
        <v>1.3713772395870532</v>
      </c>
      <c r="S37" s="128">
        <f t="shared" si="5"/>
        <v>0.11203723749729377</v>
      </c>
      <c r="T37" s="128">
        <f t="shared" si="5"/>
        <v>0.27065959059893863</v>
      </c>
      <c r="U37" s="128"/>
      <c r="V37" s="128">
        <f t="shared" si="6"/>
        <v>0.7456052792103367</v>
      </c>
      <c r="W37" s="128">
        <f t="shared" si="6"/>
        <v>0.57313238034564273</v>
      </c>
      <c r="X37" s="128">
        <f t="shared" si="6"/>
        <v>-0.25998220380027703</v>
      </c>
      <c r="Y37" s="128" t="str">
        <f t="shared" si="6"/>
        <v>n/a</v>
      </c>
      <c r="Z37" s="128">
        <f t="shared" si="6"/>
        <v>0.23086945269902448</v>
      </c>
      <c r="AA37" s="128" t="str">
        <f t="shared" si="6"/>
        <v>n/a</v>
      </c>
      <c r="AB37" s="128">
        <f t="shared" si="6"/>
        <v>0.17740851187854156</v>
      </c>
      <c r="AD37" s="128" t="s">
        <v>106</v>
      </c>
      <c r="AE37" s="128" t="s">
        <v>106</v>
      </c>
      <c r="AF37" s="128" t="s">
        <v>106</v>
      </c>
      <c r="AG37" s="128"/>
      <c r="AH37" s="128" t="s">
        <v>106</v>
      </c>
      <c r="AI37" s="128" t="s">
        <v>106</v>
      </c>
      <c r="AJ37" s="128" t="s">
        <v>106</v>
      </c>
      <c r="AK37" s="128" t="s">
        <v>106</v>
      </c>
      <c r="AL37" s="128" t="s">
        <v>106</v>
      </c>
      <c r="AM37" s="128" t="s">
        <v>106</v>
      </c>
      <c r="AN37" s="128" t="s">
        <v>106</v>
      </c>
    </row>
    <row r="38" spans="1:40" x14ac:dyDescent="0.2">
      <c r="A38" s="64">
        <v>1999</v>
      </c>
      <c r="B38" s="55">
        <v>192.42920000000001</v>
      </c>
      <c r="C38" s="55">
        <v>693.33820000000003</v>
      </c>
      <c r="D38" s="55">
        <f t="shared" si="0"/>
        <v>885.76740000000007</v>
      </c>
      <c r="E38" s="55"/>
      <c r="F38" s="55">
        <v>121.1065</v>
      </c>
      <c r="G38" s="55">
        <v>7.5175999999999998</v>
      </c>
      <c r="H38" s="55">
        <f t="shared" si="1"/>
        <v>63.80510000000001</v>
      </c>
      <c r="I38" s="55"/>
      <c r="J38" s="55">
        <v>33.941600000000001</v>
      </c>
      <c r="K38" s="55">
        <v>331.9606</v>
      </c>
      <c r="L38" s="55">
        <v>13.8241</v>
      </c>
      <c r="M38" s="55">
        <v>0</v>
      </c>
      <c r="N38" s="55">
        <v>14.9619</v>
      </c>
      <c r="O38" s="55">
        <v>0</v>
      </c>
      <c r="P38" s="55">
        <f t="shared" si="2"/>
        <v>298.65000000000003</v>
      </c>
      <c r="R38" s="128">
        <f t="shared" si="5"/>
        <v>0.40295566388330251</v>
      </c>
      <c r="S38" s="128">
        <f t="shared" si="5"/>
        <v>0.46356468412343044</v>
      </c>
      <c r="T38" s="128">
        <f t="shared" si="5"/>
        <v>7.8466536404632636E-2</v>
      </c>
      <c r="U38" s="128"/>
      <c r="V38" s="128">
        <f t="shared" si="6"/>
        <v>1.6956176437886179</v>
      </c>
      <c r="W38" s="128">
        <f t="shared" si="6"/>
        <v>1.5175059475553407</v>
      </c>
      <c r="X38" s="128">
        <f t="shared" si="6"/>
        <v>-0.29863573867470306</v>
      </c>
      <c r="Y38" s="128" t="str">
        <f t="shared" si="6"/>
        <v>n/a</v>
      </c>
      <c r="Z38" s="128">
        <f t="shared" si="6"/>
        <v>8.474588559414209E-2</v>
      </c>
      <c r="AA38" s="128" t="str">
        <f t="shared" si="6"/>
        <v>n/a</v>
      </c>
      <c r="AB38" s="128">
        <f t="shared" si="6"/>
        <v>-1.0331784902166685E-2</v>
      </c>
      <c r="AD38" s="128" t="s">
        <v>106</v>
      </c>
      <c r="AE38" s="128" t="s">
        <v>106</v>
      </c>
      <c r="AF38" s="128" t="s">
        <v>106</v>
      </c>
      <c r="AG38" s="128"/>
      <c r="AH38" s="128" t="s">
        <v>106</v>
      </c>
      <c r="AI38" s="128" t="s">
        <v>106</v>
      </c>
      <c r="AJ38" s="128" t="s">
        <v>106</v>
      </c>
      <c r="AK38" s="128" t="s">
        <v>106</v>
      </c>
      <c r="AL38" s="128" t="s">
        <v>106</v>
      </c>
      <c r="AM38" s="128" t="s">
        <v>106</v>
      </c>
      <c r="AN38" s="128" t="s">
        <v>106</v>
      </c>
    </row>
    <row r="39" spans="1:40" x14ac:dyDescent="0.2">
      <c r="A39" s="64">
        <v>2000</v>
      </c>
      <c r="B39" s="55">
        <v>222.91319999999999</v>
      </c>
      <c r="C39" s="55">
        <v>744.12559999999996</v>
      </c>
      <c r="D39" s="55">
        <f t="shared" si="0"/>
        <v>967.03879999999992</v>
      </c>
      <c r="E39" s="55"/>
      <c r="F39" s="55">
        <v>146.12870000000001</v>
      </c>
      <c r="G39" s="55">
        <v>10.7417</v>
      </c>
      <c r="H39" s="55">
        <f t="shared" si="1"/>
        <v>66.042799999999971</v>
      </c>
      <c r="I39" s="55"/>
      <c r="J39" s="55">
        <v>59.829500000000003</v>
      </c>
      <c r="K39" s="55">
        <v>355.35840000000002</v>
      </c>
      <c r="L39" s="55">
        <v>13.468</v>
      </c>
      <c r="M39" s="55">
        <v>0</v>
      </c>
      <c r="N39" s="55">
        <v>16.114999999999998</v>
      </c>
      <c r="O39" s="55">
        <v>0</v>
      </c>
      <c r="P39" s="55">
        <f t="shared" si="2"/>
        <v>299.35469999999992</v>
      </c>
      <c r="R39" s="128">
        <f t="shared" si="5"/>
        <v>0.20661318756631575</v>
      </c>
      <c r="S39" s="128">
        <f t="shared" si="5"/>
        <v>0.42887357667340642</v>
      </c>
      <c r="T39" s="128">
        <f t="shared" si="5"/>
        <v>3.5070864241259159E-2</v>
      </c>
      <c r="U39" s="128"/>
      <c r="V39" s="128">
        <f t="shared" si="6"/>
        <v>0.76271890541400533</v>
      </c>
      <c r="W39" s="128">
        <f t="shared" si="6"/>
        <v>7.0483665832631992E-2</v>
      </c>
      <c r="X39" s="128">
        <f t="shared" si="6"/>
        <v>-2.5759362273131692E-2</v>
      </c>
      <c r="Y39" s="128" t="str">
        <f t="shared" si="6"/>
        <v>n/a</v>
      </c>
      <c r="Z39" s="128">
        <f t="shared" si="6"/>
        <v>7.7069088818933373E-2</v>
      </c>
      <c r="AA39" s="128" t="str">
        <f t="shared" si="6"/>
        <v>n/a</v>
      </c>
      <c r="AB39" s="128">
        <f t="shared" si="6"/>
        <v>2.3596182822698264E-3</v>
      </c>
      <c r="AD39" s="128" t="s">
        <v>106</v>
      </c>
      <c r="AE39" s="128" t="s">
        <v>106</v>
      </c>
      <c r="AF39" s="128" t="s">
        <v>106</v>
      </c>
      <c r="AG39" s="128"/>
      <c r="AH39" s="128" t="s">
        <v>106</v>
      </c>
      <c r="AI39" s="128" t="s">
        <v>106</v>
      </c>
      <c r="AJ39" s="128" t="s">
        <v>106</v>
      </c>
      <c r="AK39" s="128" t="s">
        <v>106</v>
      </c>
      <c r="AL39" s="128" t="s">
        <v>106</v>
      </c>
      <c r="AM39" s="128" t="s">
        <v>106</v>
      </c>
      <c r="AN39" s="128" t="s">
        <v>106</v>
      </c>
    </row>
    <row r="40" spans="1:40" x14ac:dyDescent="0.2">
      <c r="A40" s="64">
        <v>2001</v>
      </c>
      <c r="B40" s="55">
        <v>268.71010000000001</v>
      </c>
      <c r="C40" s="55">
        <v>819.43830000000003</v>
      </c>
      <c r="D40" s="55">
        <f t="shared" si="0"/>
        <v>1088.1484</v>
      </c>
      <c r="E40" s="55"/>
      <c r="F40" s="55">
        <v>178.86269999999999</v>
      </c>
      <c r="G40" s="55">
        <v>21.682099999999998</v>
      </c>
      <c r="H40" s="55">
        <f t="shared" si="1"/>
        <v>68.16530000000003</v>
      </c>
      <c r="I40" s="55"/>
      <c r="J40" s="55">
        <v>130.11969999999999</v>
      </c>
      <c r="K40" s="55">
        <v>399.63740000000001</v>
      </c>
      <c r="L40" s="55">
        <v>12.4369</v>
      </c>
      <c r="M40" s="55">
        <v>0</v>
      </c>
      <c r="N40" s="55">
        <v>16.816400000000002</v>
      </c>
      <c r="O40" s="55">
        <v>0</v>
      </c>
      <c r="P40" s="55">
        <f t="shared" si="2"/>
        <v>260.42789999999991</v>
      </c>
      <c r="R40" s="128">
        <f t="shared" si="5"/>
        <v>0.22400801485266064</v>
      </c>
      <c r="S40" s="128">
        <f t="shared" si="5"/>
        <v>1.0184980031093773</v>
      </c>
      <c r="T40" s="128">
        <f t="shared" si="5"/>
        <v>3.2138249741077818E-2</v>
      </c>
      <c r="U40" s="128"/>
      <c r="V40" s="128">
        <f t="shared" si="6"/>
        <v>1.1748418422350175</v>
      </c>
      <c r="W40" s="128">
        <f t="shared" si="6"/>
        <v>0.12460378029617414</v>
      </c>
      <c r="X40" s="128">
        <f t="shared" si="6"/>
        <v>-7.6559251559251584E-2</v>
      </c>
      <c r="Y40" s="128" t="str">
        <f t="shared" si="6"/>
        <v>n/a</v>
      </c>
      <c r="Z40" s="128">
        <f t="shared" si="6"/>
        <v>4.3524666459820338E-2</v>
      </c>
      <c r="AA40" s="128" t="str">
        <f t="shared" si="6"/>
        <v>n/a</v>
      </c>
      <c r="AB40" s="128">
        <f t="shared" si="6"/>
        <v>-0.13003570680533838</v>
      </c>
      <c r="AD40" s="128" t="s">
        <v>106</v>
      </c>
      <c r="AE40" s="128" t="s">
        <v>106</v>
      </c>
      <c r="AF40" s="128" t="s">
        <v>106</v>
      </c>
      <c r="AG40" s="128"/>
      <c r="AH40" s="128" t="s">
        <v>106</v>
      </c>
      <c r="AI40" s="128" t="s">
        <v>106</v>
      </c>
      <c r="AJ40" s="128" t="s">
        <v>106</v>
      </c>
      <c r="AK40" s="128" t="s">
        <v>106</v>
      </c>
      <c r="AL40" s="128" t="s">
        <v>106</v>
      </c>
      <c r="AM40" s="128" t="s">
        <v>106</v>
      </c>
      <c r="AN40" s="128" t="s">
        <v>106</v>
      </c>
    </row>
    <row r="41" spans="1:40" x14ac:dyDescent="0.2">
      <c r="A41" s="64">
        <v>2002</v>
      </c>
      <c r="B41" s="55">
        <v>296.9171</v>
      </c>
      <c r="C41" s="55">
        <v>911.53800000000001</v>
      </c>
      <c r="D41" s="55">
        <f t="shared" si="0"/>
        <v>1208.4551000000001</v>
      </c>
      <c r="E41" s="55"/>
      <c r="F41" s="55">
        <v>208.53450000000001</v>
      </c>
      <c r="G41" s="55">
        <v>23.310199999999998</v>
      </c>
      <c r="H41" s="55">
        <f t="shared" si="1"/>
        <v>65.072399999999988</v>
      </c>
      <c r="I41" s="55"/>
      <c r="J41" s="55">
        <v>184.90450000000001</v>
      </c>
      <c r="K41" s="55">
        <v>474.93520000000001</v>
      </c>
      <c r="L41" s="55">
        <v>18.7818</v>
      </c>
      <c r="M41" s="55">
        <v>0</v>
      </c>
      <c r="N41" s="55">
        <v>16.815999999999999</v>
      </c>
      <c r="O41" s="55">
        <v>0</v>
      </c>
      <c r="P41" s="55">
        <f t="shared" si="2"/>
        <v>216.10050000000001</v>
      </c>
      <c r="R41" s="128">
        <f t="shared" si="5"/>
        <v>0.16589149107108425</v>
      </c>
      <c r="S41" s="128">
        <f t="shared" si="5"/>
        <v>7.5089590030485986E-2</v>
      </c>
      <c r="T41" s="128">
        <f t="shared" si="5"/>
        <v>-4.5373525826190808E-2</v>
      </c>
      <c r="U41" s="128"/>
      <c r="V41" s="128">
        <f t="shared" si="6"/>
        <v>0.42103386343497573</v>
      </c>
      <c r="W41" s="128">
        <f t="shared" si="6"/>
        <v>0.18841529846806138</v>
      </c>
      <c r="X41" s="128">
        <f t="shared" si="6"/>
        <v>0.5101673246548577</v>
      </c>
      <c r="Y41" s="128" t="str">
        <f t="shared" si="6"/>
        <v>n/a</v>
      </c>
      <c r="Z41" s="128">
        <f t="shared" si="6"/>
        <v>-2.37863038463626E-5</v>
      </c>
      <c r="AA41" s="128" t="str">
        <f t="shared" si="6"/>
        <v>n/a</v>
      </c>
      <c r="AB41" s="128">
        <f t="shared" si="6"/>
        <v>-0.17020987382688224</v>
      </c>
      <c r="AD41" s="128" t="s">
        <v>106</v>
      </c>
      <c r="AE41" s="128" t="s">
        <v>106</v>
      </c>
      <c r="AF41" s="128" t="s">
        <v>106</v>
      </c>
      <c r="AG41" s="128"/>
      <c r="AH41" s="128" t="s">
        <v>106</v>
      </c>
      <c r="AI41" s="128" t="s">
        <v>106</v>
      </c>
      <c r="AJ41" s="128" t="s">
        <v>106</v>
      </c>
      <c r="AK41" s="128" t="s">
        <v>106</v>
      </c>
      <c r="AL41" s="128" t="s">
        <v>106</v>
      </c>
      <c r="AM41" s="128" t="s">
        <v>106</v>
      </c>
      <c r="AN41" s="128" t="s">
        <v>106</v>
      </c>
    </row>
    <row r="42" spans="1:40" x14ac:dyDescent="0.2">
      <c r="A42" s="64">
        <v>2003</v>
      </c>
      <c r="B42" s="55">
        <v>351.38810000000001</v>
      </c>
      <c r="C42" s="55">
        <v>1014.3128</v>
      </c>
      <c r="D42" s="55">
        <f t="shared" si="0"/>
        <v>1365.7009</v>
      </c>
      <c r="E42" s="55"/>
      <c r="F42" s="55">
        <v>253.547</v>
      </c>
      <c r="G42" s="55">
        <v>26.376899999999999</v>
      </c>
      <c r="H42" s="55">
        <f t="shared" si="1"/>
        <v>71.464200000000005</v>
      </c>
      <c r="I42" s="55"/>
      <c r="J42" s="55">
        <v>233.82849999999999</v>
      </c>
      <c r="K42" s="55">
        <v>544.30370000000005</v>
      </c>
      <c r="L42" s="55">
        <v>17.418099999999999</v>
      </c>
      <c r="M42" s="55">
        <v>0</v>
      </c>
      <c r="N42" s="55">
        <v>22.6951</v>
      </c>
      <c r="O42" s="55">
        <v>0</v>
      </c>
      <c r="P42" s="55">
        <f t="shared" si="2"/>
        <v>196.06740000000002</v>
      </c>
      <c r="R42" s="128">
        <f t="shared" si="5"/>
        <v>0.21585157372041541</v>
      </c>
      <c r="S42" s="128">
        <f t="shared" si="5"/>
        <v>0.13156043277191953</v>
      </c>
      <c r="T42" s="128">
        <f t="shared" si="5"/>
        <v>9.8225975989820968E-2</v>
      </c>
      <c r="U42" s="128"/>
      <c r="V42" s="128">
        <f t="shared" si="6"/>
        <v>0.26459064003309796</v>
      </c>
      <c r="W42" s="128">
        <f t="shared" si="6"/>
        <v>0.14605887287360475</v>
      </c>
      <c r="X42" s="128">
        <f t="shared" si="6"/>
        <v>-7.2607524305444704E-2</v>
      </c>
      <c r="Y42" s="128" t="str">
        <f t="shared" si="6"/>
        <v>n/a</v>
      </c>
      <c r="Z42" s="128">
        <f t="shared" si="6"/>
        <v>0.34961346336822086</v>
      </c>
      <c r="AA42" s="128" t="str">
        <f t="shared" si="6"/>
        <v>n/a</v>
      </c>
      <c r="AB42" s="128">
        <f t="shared" si="6"/>
        <v>-9.2702700826698625E-2</v>
      </c>
      <c r="AD42" s="128" t="s">
        <v>106</v>
      </c>
      <c r="AE42" s="128" t="s">
        <v>106</v>
      </c>
      <c r="AF42" s="128" t="s">
        <v>106</v>
      </c>
      <c r="AG42" s="128"/>
      <c r="AH42" s="128" t="s">
        <v>106</v>
      </c>
      <c r="AI42" s="128" t="s">
        <v>106</v>
      </c>
      <c r="AJ42" s="128" t="s">
        <v>106</v>
      </c>
      <c r="AK42" s="128" t="s">
        <v>106</v>
      </c>
      <c r="AL42" s="128" t="s">
        <v>106</v>
      </c>
      <c r="AM42" s="128" t="s">
        <v>106</v>
      </c>
      <c r="AN42" s="128" t="s">
        <v>106</v>
      </c>
    </row>
    <row r="43" spans="1:40" x14ac:dyDescent="0.2">
      <c r="A43" s="64">
        <v>2004</v>
      </c>
      <c r="B43" s="55">
        <v>416.07600000000002</v>
      </c>
      <c r="C43" s="55">
        <v>1480.4148</v>
      </c>
      <c r="D43" s="55">
        <f t="shared" si="0"/>
        <v>1896.4908</v>
      </c>
      <c r="E43" s="55"/>
      <c r="F43" s="55">
        <v>316.52710000000002</v>
      </c>
      <c r="G43" s="55">
        <v>29.328399999999998</v>
      </c>
      <c r="H43" s="55">
        <f t="shared" si="1"/>
        <v>70.220500000000015</v>
      </c>
      <c r="I43" s="55"/>
      <c r="J43" s="55">
        <v>287.4545</v>
      </c>
      <c r="K43" s="55">
        <v>894.26859999999999</v>
      </c>
      <c r="L43" s="55">
        <v>32.890300000000003</v>
      </c>
      <c r="M43" s="55">
        <v>0</v>
      </c>
      <c r="N43" s="55">
        <v>29.4451</v>
      </c>
      <c r="O43" s="55">
        <v>0</v>
      </c>
      <c r="P43" s="55">
        <f t="shared" si="2"/>
        <v>236.35630000000015</v>
      </c>
      <c r="R43" s="128">
        <f t="shared" ref="R43:R57" si="7">IFERROR(F43/F42-1, "n/a")</f>
        <v>0.2483961553479237</v>
      </c>
      <c r="S43" s="128">
        <f t="shared" ref="S43:S58" si="8">IFERROR(G43/G42-1, "n/a")</f>
        <v>0.11189715243262088</v>
      </c>
      <c r="T43" s="128">
        <f t="shared" ref="T43:T58" si="9">IFERROR(H43/H42-1, "n/a")</f>
        <v>-1.7403119324081007E-2</v>
      </c>
      <c r="U43" s="128"/>
      <c r="V43" s="128">
        <f t="shared" ref="V43:V58" si="10">IFERROR(J43/J42-1, "n/a")</f>
        <v>0.22933902411382712</v>
      </c>
      <c r="W43" s="128">
        <f t="shared" ref="W43:W58" si="11">IFERROR(K43/K42-1, "n/a")</f>
        <v>0.64295888490193964</v>
      </c>
      <c r="X43" s="128">
        <f t="shared" ref="X43:X58" si="12">IFERROR(L43/L42-1, "n/a")</f>
        <v>0.88828287815548235</v>
      </c>
      <c r="Y43" s="128" t="str">
        <f t="shared" ref="Y43:Y58" si="13">IFERROR(M43/M42-1, "n/a")</f>
        <v>n/a</v>
      </c>
      <c r="Z43" s="128">
        <f t="shared" ref="Z43:Z58" si="14">IFERROR(N43/N42-1, "n/a")</f>
        <v>0.29742102920894808</v>
      </c>
      <c r="AA43" s="128" t="str">
        <f t="shared" ref="AA43:AA58" si="15">IFERROR(O43/O42-1, "n/a")</f>
        <v>n/a</v>
      </c>
      <c r="AB43" s="128">
        <f t="shared" ref="AB43:AB58" si="16">IFERROR(P43/P42-1, "n/a")</f>
        <v>0.2054849505833205</v>
      </c>
      <c r="AD43" s="128" t="s">
        <v>106</v>
      </c>
      <c r="AE43" s="128" t="s">
        <v>106</v>
      </c>
      <c r="AF43" s="128" t="s">
        <v>106</v>
      </c>
      <c r="AG43" s="128"/>
      <c r="AH43" s="128" t="s">
        <v>106</v>
      </c>
      <c r="AI43" s="128" t="s">
        <v>106</v>
      </c>
      <c r="AJ43" s="128" t="s">
        <v>106</v>
      </c>
      <c r="AK43" s="128" t="s">
        <v>106</v>
      </c>
      <c r="AL43" s="128" t="s">
        <v>106</v>
      </c>
      <c r="AM43" s="128" t="s">
        <v>106</v>
      </c>
      <c r="AN43" s="128" t="s">
        <v>106</v>
      </c>
    </row>
    <row r="44" spans="1:40" x14ac:dyDescent="0.2">
      <c r="A44" s="64">
        <v>2005</v>
      </c>
      <c r="B44" s="55">
        <v>540.74710000000005</v>
      </c>
      <c r="C44" s="55">
        <v>2015.3874000000001</v>
      </c>
      <c r="D44" s="55">
        <f t="shared" si="0"/>
        <v>2556.1345000000001</v>
      </c>
      <c r="E44" s="55"/>
      <c r="F44" s="55">
        <v>435.86540000000002</v>
      </c>
      <c r="G44" s="55">
        <v>33.484900000000003</v>
      </c>
      <c r="H44" s="55">
        <f t="shared" si="1"/>
        <v>71.396800000000042</v>
      </c>
      <c r="I44" s="55"/>
      <c r="J44" s="55">
        <v>358.36770000000001</v>
      </c>
      <c r="K44" s="55">
        <v>1276.1989000000001</v>
      </c>
      <c r="L44" s="55">
        <v>49.347200000000001</v>
      </c>
      <c r="M44" s="55">
        <v>0</v>
      </c>
      <c r="N44" s="55">
        <v>36.9801</v>
      </c>
      <c r="O44" s="55">
        <v>0</v>
      </c>
      <c r="P44" s="55">
        <f t="shared" si="2"/>
        <v>294.49350000000004</v>
      </c>
      <c r="R44" s="128">
        <f t="shared" si="7"/>
        <v>0.37702395782225273</v>
      </c>
      <c r="S44" s="128">
        <f t="shared" si="8"/>
        <v>0.14172269881752864</v>
      </c>
      <c r="T44" s="128">
        <f t="shared" si="9"/>
        <v>1.6751518431227685E-2</v>
      </c>
      <c r="U44" s="128"/>
      <c r="V44" s="128">
        <f t="shared" si="10"/>
        <v>0.24669365064731985</v>
      </c>
      <c r="W44" s="128">
        <f t="shared" si="11"/>
        <v>0.42708678354579388</v>
      </c>
      <c r="X44" s="128">
        <f t="shared" si="12"/>
        <v>0.5003572481856351</v>
      </c>
      <c r="Y44" s="128" t="str">
        <f t="shared" si="13"/>
        <v>n/a</v>
      </c>
      <c r="Z44" s="128">
        <f t="shared" si="14"/>
        <v>0.25589996298195627</v>
      </c>
      <c r="AA44" s="128" t="str">
        <f t="shared" si="15"/>
        <v>n/a</v>
      </c>
      <c r="AB44" s="128">
        <f t="shared" si="16"/>
        <v>0.2459727115376229</v>
      </c>
      <c r="AD44" s="128" t="s">
        <v>106</v>
      </c>
      <c r="AE44" s="128" t="s">
        <v>106</v>
      </c>
      <c r="AF44" s="128" t="s">
        <v>106</v>
      </c>
      <c r="AG44" s="128"/>
      <c r="AH44" s="128" t="s">
        <v>106</v>
      </c>
      <c r="AI44" s="128" t="s">
        <v>106</v>
      </c>
      <c r="AJ44" s="128" t="s">
        <v>106</v>
      </c>
      <c r="AK44" s="128" t="s">
        <v>106</v>
      </c>
      <c r="AL44" s="128" t="s">
        <v>106</v>
      </c>
      <c r="AM44" s="128" t="s">
        <v>106</v>
      </c>
      <c r="AN44" s="128" t="s">
        <v>106</v>
      </c>
    </row>
    <row r="45" spans="1:40" x14ac:dyDescent="0.2">
      <c r="A45" s="64">
        <v>2006</v>
      </c>
      <c r="B45" s="55">
        <v>698.40470000000005</v>
      </c>
      <c r="C45" s="55">
        <v>2600.2946000000002</v>
      </c>
      <c r="D45" s="55">
        <f t="shared" si="0"/>
        <v>3298.6993000000002</v>
      </c>
      <c r="E45" s="55"/>
      <c r="F45" s="55">
        <v>579.86739999999998</v>
      </c>
      <c r="G45" s="55">
        <v>34.594700000000003</v>
      </c>
      <c r="H45" s="55">
        <f t="shared" si="1"/>
        <v>83.942600000000084</v>
      </c>
      <c r="I45" s="55"/>
      <c r="J45" s="55">
        <v>439.74200000000002</v>
      </c>
      <c r="K45" s="55">
        <v>1722.6568</v>
      </c>
      <c r="L45" s="55">
        <v>58.1113</v>
      </c>
      <c r="M45" s="55">
        <v>0</v>
      </c>
      <c r="N45" s="55">
        <v>42.208199999999998</v>
      </c>
      <c r="O45" s="55">
        <v>0</v>
      </c>
      <c r="P45" s="55">
        <f t="shared" si="2"/>
        <v>337.57630000000017</v>
      </c>
      <c r="R45" s="128">
        <f t="shared" si="7"/>
        <v>0.33038181053141624</v>
      </c>
      <c r="S45" s="128">
        <f t="shared" si="8"/>
        <v>3.314329742660127E-2</v>
      </c>
      <c r="T45" s="128">
        <f t="shared" si="9"/>
        <v>0.17571935997131582</v>
      </c>
      <c r="U45" s="128"/>
      <c r="V45" s="128">
        <f t="shared" si="10"/>
        <v>0.2270692922381119</v>
      </c>
      <c r="W45" s="128">
        <f t="shared" si="11"/>
        <v>0.34983410501294099</v>
      </c>
      <c r="X45" s="128">
        <f t="shared" si="12"/>
        <v>0.17760075546332921</v>
      </c>
      <c r="Y45" s="128" t="str">
        <f t="shared" si="13"/>
        <v>n/a</v>
      </c>
      <c r="Z45" s="128">
        <f t="shared" si="14"/>
        <v>0.14137603738226767</v>
      </c>
      <c r="AA45" s="128" t="str">
        <f t="shared" si="15"/>
        <v>n/a</v>
      </c>
      <c r="AB45" s="128">
        <f t="shared" si="16"/>
        <v>0.14629457016878167</v>
      </c>
      <c r="AD45" s="128" t="s">
        <v>106</v>
      </c>
      <c r="AE45" s="128" t="s">
        <v>106</v>
      </c>
      <c r="AF45" s="128" t="s">
        <v>106</v>
      </c>
      <c r="AG45" s="128"/>
      <c r="AH45" s="128" t="s">
        <v>106</v>
      </c>
      <c r="AI45" s="128" t="s">
        <v>106</v>
      </c>
      <c r="AJ45" s="128" t="s">
        <v>106</v>
      </c>
      <c r="AK45" s="128" t="s">
        <v>106</v>
      </c>
      <c r="AL45" s="128" t="s">
        <v>106</v>
      </c>
      <c r="AM45" s="128" t="s">
        <v>106</v>
      </c>
      <c r="AN45" s="128" t="s">
        <v>106</v>
      </c>
    </row>
    <row r="46" spans="1:40" x14ac:dyDescent="0.2">
      <c r="A46" s="64">
        <v>2007</v>
      </c>
      <c r="B46" s="55">
        <v>870.78179999999998</v>
      </c>
      <c r="C46" s="55">
        <v>2714.1869000000002</v>
      </c>
      <c r="D46" s="55">
        <f t="shared" si="0"/>
        <v>3584.9687000000004</v>
      </c>
      <c r="E46" s="55"/>
      <c r="F46" s="55">
        <v>741.83130000000006</v>
      </c>
      <c r="G46" s="55">
        <v>29.2151</v>
      </c>
      <c r="H46" s="55">
        <f t="shared" si="1"/>
        <v>99.735399999999913</v>
      </c>
      <c r="I46" s="55"/>
      <c r="J46" s="55">
        <v>509.78230000000002</v>
      </c>
      <c r="K46" s="55">
        <v>1781.3088</v>
      </c>
      <c r="L46" s="55">
        <v>63.709099999999999</v>
      </c>
      <c r="M46" s="55">
        <v>0</v>
      </c>
      <c r="N46" s="55">
        <v>45.5199</v>
      </c>
      <c r="O46" s="55">
        <v>0</v>
      </c>
      <c r="P46" s="55">
        <f t="shared" si="2"/>
        <v>313.86680000000024</v>
      </c>
      <c r="R46" s="128">
        <f t="shared" si="7"/>
        <v>0.27931195994118663</v>
      </c>
      <c r="S46" s="128">
        <f t="shared" si="8"/>
        <v>-0.15550358870000325</v>
      </c>
      <c r="T46" s="128">
        <f t="shared" si="9"/>
        <v>0.18813808483415828</v>
      </c>
      <c r="U46" s="128"/>
      <c r="V46" s="128">
        <f t="shared" si="10"/>
        <v>0.15927589359215166</v>
      </c>
      <c r="W46" s="128">
        <f t="shared" si="11"/>
        <v>3.4047408630668574E-2</v>
      </c>
      <c r="X46" s="128">
        <f t="shared" si="12"/>
        <v>9.6328941186998085E-2</v>
      </c>
      <c r="Y46" s="128" t="str">
        <f t="shared" si="13"/>
        <v>n/a</v>
      </c>
      <c r="Z46" s="128">
        <f t="shared" si="14"/>
        <v>7.8461057330092343E-2</v>
      </c>
      <c r="AA46" s="128" t="str">
        <f t="shared" si="15"/>
        <v>n/a</v>
      </c>
      <c r="AB46" s="128">
        <f t="shared" si="16"/>
        <v>-7.0234492172584151E-2</v>
      </c>
      <c r="AD46" s="128" t="s">
        <v>106</v>
      </c>
      <c r="AE46" s="128" t="s">
        <v>106</v>
      </c>
      <c r="AF46" s="128" t="s">
        <v>106</v>
      </c>
      <c r="AG46" s="128"/>
      <c r="AH46" s="128" t="s">
        <v>106</v>
      </c>
      <c r="AI46" s="128" t="s">
        <v>106</v>
      </c>
      <c r="AJ46" s="128" t="s">
        <v>106</v>
      </c>
      <c r="AK46" s="128" t="s">
        <v>106</v>
      </c>
      <c r="AL46" s="128" t="s">
        <v>106</v>
      </c>
      <c r="AM46" s="128" t="s">
        <v>106</v>
      </c>
      <c r="AN46" s="128" t="s">
        <v>106</v>
      </c>
    </row>
    <row r="47" spans="1:40" x14ac:dyDescent="0.2">
      <c r="A47" s="64">
        <v>2008</v>
      </c>
      <c r="B47" s="55">
        <v>830.80579999999998</v>
      </c>
      <c r="C47" s="55">
        <v>2357.2267000000002</v>
      </c>
      <c r="D47" s="55">
        <f t="shared" si="0"/>
        <v>3188.0325000000003</v>
      </c>
      <c r="E47" s="55"/>
      <c r="F47" s="55">
        <v>707.98990000000003</v>
      </c>
      <c r="G47" s="55">
        <v>29.701799999999999</v>
      </c>
      <c r="H47" s="55">
        <f t="shared" si="1"/>
        <v>93.114099999999894</v>
      </c>
      <c r="I47" s="55"/>
      <c r="J47" s="55">
        <v>454.64920000000001</v>
      </c>
      <c r="K47" s="55">
        <v>1519.7887000000001</v>
      </c>
      <c r="L47" s="55">
        <v>66.482699999999994</v>
      </c>
      <c r="M47" s="55">
        <v>0</v>
      </c>
      <c r="N47" s="55">
        <v>39.010199999999998</v>
      </c>
      <c r="O47" s="55">
        <v>0</v>
      </c>
      <c r="P47" s="55">
        <f t="shared" si="2"/>
        <v>277.29590000000007</v>
      </c>
      <c r="R47" s="128">
        <f t="shared" si="7"/>
        <v>-4.5618727600197029E-2</v>
      </c>
      <c r="S47" s="128">
        <f t="shared" si="8"/>
        <v>1.6659193362336566E-2</v>
      </c>
      <c r="T47" s="128">
        <f t="shared" si="9"/>
        <v>-6.6388664406018538E-2</v>
      </c>
      <c r="U47" s="128"/>
      <c r="V47" s="128">
        <f t="shared" si="10"/>
        <v>-0.10815028297373219</v>
      </c>
      <c r="W47" s="128">
        <f t="shared" si="11"/>
        <v>-0.14681345536495405</v>
      </c>
      <c r="X47" s="128">
        <f t="shared" si="12"/>
        <v>4.3535381915613236E-2</v>
      </c>
      <c r="Y47" s="128" t="str">
        <f t="shared" si="13"/>
        <v>n/a</v>
      </c>
      <c r="Z47" s="128">
        <f t="shared" si="14"/>
        <v>-0.14300778340901454</v>
      </c>
      <c r="AA47" s="128" t="str">
        <f t="shared" si="15"/>
        <v>n/a</v>
      </c>
      <c r="AB47" s="128">
        <f t="shared" si="16"/>
        <v>-0.11651726146250618</v>
      </c>
      <c r="AD47" s="128" t="s">
        <v>106</v>
      </c>
      <c r="AE47" s="128" t="s">
        <v>106</v>
      </c>
      <c r="AF47" s="128" t="s">
        <v>106</v>
      </c>
      <c r="AG47" s="128"/>
      <c r="AH47" s="128" t="s">
        <v>106</v>
      </c>
      <c r="AI47" s="128" t="s">
        <v>106</v>
      </c>
      <c r="AJ47" s="128" t="s">
        <v>106</v>
      </c>
      <c r="AK47" s="128" t="s">
        <v>106</v>
      </c>
      <c r="AL47" s="128" t="s">
        <v>106</v>
      </c>
      <c r="AM47" s="128" t="s">
        <v>106</v>
      </c>
      <c r="AN47" s="128" t="s">
        <v>106</v>
      </c>
    </row>
    <row r="48" spans="1:40" x14ac:dyDescent="0.2">
      <c r="A48" s="64">
        <v>2009</v>
      </c>
      <c r="B48" s="55">
        <v>793.1576</v>
      </c>
      <c r="C48" s="55">
        <v>1922.8919000000001</v>
      </c>
      <c r="D48" s="55">
        <f t="shared" si="0"/>
        <v>2716.0495000000001</v>
      </c>
      <c r="E48" s="55"/>
      <c r="F48" s="55">
        <v>671.38030000000003</v>
      </c>
      <c r="G48" s="55">
        <v>26.019500000000001</v>
      </c>
      <c r="H48" s="55">
        <f t="shared" si="1"/>
        <v>95.757799999999975</v>
      </c>
      <c r="I48" s="55"/>
      <c r="J48" s="55">
        <v>364.79579999999999</v>
      </c>
      <c r="K48" s="55">
        <v>1257.5473</v>
      </c>
      <c r="L48" s="55">
        <v>69.631200000000007</v>
      </c>
      <c r="M48" s="55">
        <v>0</v>
      </c>
      <c r="N48" s="55">
        <v>33.460500000000003</v>
      </c>
      <c r="O48" s="55">
        <v>0</v>
      </c>
      <c r="P48" s="55">
        <f t="shared" si="2"/>
        <v>197.45710000000008</v>
      </c>
      <c r="R48" s="128">
        <f t="shared" si="7"/>
        <v>-5.1709212235937274E-2</v>
      </c>
      <c r="S48" s="128">
        <f t="shared" si="8"/>
        <v>-0.12397565130732813</v>
      </c>
      <c r="T48" s="128">
        <f t="shared" si="9"/>
        <v>2.8392048035690509E-2</v>
      </c>
      <c r="U48" s="128"/>
      <c r="V48" s="128">
        <f t="shared" si="10"/>
        <v>-0.19763237238732634</v>
      </c>
      <c r="W48" s="128">
        <f t="shared" si="11"/>
        <v>-0.172551223732615</v>
      </c>
      <c r="X48" s="128">
        <f t="shared" si="12"/>
        <v>4.7358184911262757E-2</v>
      </c>
      <c r="Y48" s="128" t="str">
        <f t="shared" si="13"/>
        <v>n/a</v>
      </c>
      <c r="Z48" s="128">
        <f t="shared" si="14"/>
        <v>-0.14226279280803467</v>
      </c>
      <c r="AA48" s="128" t="str">
        <f t="shared" si="15"/>
        <v>n/a</v>
      </c>
      <c r="AB48" s="128">
        <f t="shared" si="16"/>
        <v>-0.28791915062573936</v>
      </c>
      <c r="AD48" s="128" t="s">
        <v>106</v>
      </c>
      <c r="AE48" s="128" t="s">
        <v>106</v>
      </c>
      <c r="AF48" s="128" t="s">
        <v>106</v>
      </c>
      <c r="AG48" s="128"/>
      <c r="AH48" s="128" t="s">
        <v>106</v>
      </c>
      <c r="AI48" s="128" t="s">
        <v>106</v>
      </c>
      <c r="AJ48" s="128" t="s">
        <v>106</v>
      </c>
      <c r="AK48" s="128" t="s">
        <v>106</v>
      </c>
      <c r="AL48" s="128" t="s">
        <v>106</v>
      </c>
      <c r="AM48" s="128" t="s">
        <v>106</v>
      </c>
      <c r="AN48" s="128" t="s">
        <v>106</v>
      </c>
    </row>
    <row r="49" spans="1:40" x14ac:dyDescent="0.2">
      <c r="A49" s="64">
        <v>2010</v>
      </c>
      <c r="B49" s="55">
        <v>746.97180000000003</v>
      </c>
      <c r="C49" s="55">
        <v>1676.6786999999999</v>
      </c>
      <c r="D49" s="55">
        <f t="shared" si="0"/>
        <v>2423.6504999999997</v>
      </c>
      <c r="E49" s="55"/>
      <c r="F49" s="55">
        <v>628.09400000000005</v>
      </c>
      <c r="G49" s="55">
        <v>27.561699999999998</v>
      </c>
      <c r="H49" s="55">
        <v>91.316100000000006</v>
      </c>
      <c r="I49" s="55"/>
      <c r="J49" s="55">
        <v>289.69380000000001</v>
      </c>
      <c r="K49" s="55">
        <v>1083.6978999999999</v>
      </c>
      <c r="L49" s="55">
        <v>95.571600000000004</v>
      </c>
      <c r="M49" s="55">
        <v>0</v>
      </c>
      <c r="N49" s="55">
        <v>30.427</v>
      </c>
      <c r="O49" s="55">
        <v>0</v>
      </c>
      <c r="P49" s="55">
        <v>177.28840000000014</v>
      </c>
      <c r="R49" s="128">
        <f t="shared" si="7"/>
        <v>-6.4473592686589032E-2</v>
      </c>
      <c r="S49" s="128">
        <f t="shared" si="8"/>
        <v>5.9270931416821826E-2</v>
      </c>
      <c r="T49" s="128">
        <f t="shared" si="9"/>
        <v>-4.6384733149675172E-2</v>
      </c>
      <c r="U49" s="128"/>
      <c r="V49" s="128">
        <f t="shared" si="10"/>
        <v>-0.20587408078711422</v>
      </c>
      <c r="W49" s="128">
        <f t="shared" si="11"/>
        <v>-0.1382448198966354</v>
      </c>
      <c r="X49" s="128">
        <f t="shared" si="12"/>
        <v>0.37253989590873049</v>
      </c>
      <c r="Y49" s="128" t="str">
        <f t="shared" si="13"/>
        <v>n/a</v>
      </c>
      <c r="Z49" s="128">
        <f t="shared" si="14"/>
        <v>-9.0659135398455049E-2</v>
      </c>
      <c r="AA49" s="128" t="str">
        <f t="shared" si="15"/>
        <v>n/a</v>
      </c>
      <c r="AB49" s="128">
        <f t="shared" si="16"/>
        <v>-0.10214218683450704</v>
      </c>
      <c r="AD49" s="128" t="s">
        <v>106</v>
      </c>
      <c r="AE49" s="128" t="s">
        <v>106</v>
      </c>
      <c r="AF49" s="128" t="s">
        <v>106</v>
      </c>
      <c r="AG49" s="128"/>
      <c r="AH49" s="128" t="s">
        <v>106</v>
      </c>
      <c r="AI49" s="128" t="s">
        <v>106</v>
      </c>
      <c r="AJ49" s="128" t="s">
        <v>106</v>
      </c>
      <c r="AK49" s="128" t="s">
        <v>106</v>
      </c>
      <c r="AL49" s="128" t="s">
        <v>106</v>
      </c>
      <c r="AM49" s="128" t="s">
        <v>106</v>
      </c>
      <c r="AN49" s="128" t="s">
        <v>106</v>
      </c>
    </row>
    <row r="50" spans="1:40" x14ac:dyDescent="0.2">
      <c r="A50" s="64">
        <v>2011</v>
      </c>
      <c r="B50" s="55">
        <v>690.28750000000002</v>
      </c>
      <c r="C50" s="55">
        <v>1437.4593</v>
      </c>
      <c r="D50" s="55">
        <f t="shared" si="0"/>
        <v>2127.7467999999999</v>
      </c>
      <c r="E50" s="55"/>
      <c r="F50" s="55">
        <v>586.4819</v>
      </c>
      <c r="G50" s="55">
        <v>24.167100000000001</v>
      </c>
      <c r="H50" s="55">
        <v>79.638500000000022</v>
      </c>
      <c r="I50" s="55"/>
      <c r="J50" s="55">
        <v>228.38980000000001</v>
      </c>
      <c r="K50" s="55">
        <v>937.75480000000005</v>
      </c>
      <c r="L50" s="55">
        <v>92.451599999999999</v>
      </c>
      <c r="M50" s="55">
        <v>0</v>
      </c>
      <c r="N50" s="55">
        <v>28.998200000000001</v>
      </c>
      <c r="O50" s="55">
        <v>0</v>
      </c>
      <c r="P50" s="55">
        <v>149.86489999999981</v>
      </c>
      <c r="R50" s="128">
        <f t="shared" si="7"/>
        <v>-6.625138912328421E-2</v>
      </c>
      <c r="S50" s="128">
        <f t="shared" si="8"/>
        <v>-0.12316366552135738</v>
      </c>
      <c r="T50" s="128">
        <f t="shared" si="9"/>
        <v>-0.12788106368975438</v>
      </c>
      <c r="U50" s="128"/>
      <c r="V50" s="128">
        <f t="shared" si="10"/>
        <v>-0.21161654132742913</v>
      </c>
      <c r="W50" s="128">
        <f t="shared" si="11"/>
        <v>-0.13467138766255782</v>
      </c>
      <c r="X50" s="128">
        <f t="shared" si="12"/>
        <v>-3.2645681353038025E-2</v>
      </c>
      <c r="Y50" s="128" t="str">
        <f t="shared" si="13"/>
        <v>n/a</v>
      </c>
      <c r="Z50" s="128">
        <f t="shared" si="14"/>
        <v>-4.6958293620797287E-2</v>
      </c>
      <c r="AA50" s="128" t="str">
        <f t="shared" si="15"/>
        <v>n/a</v>
      </c>
      <c r="AB50" s="128">
        <f t="shared" si="16"/>
        <v>-0.1546829911037626</v>
      </c>
      <c r="AD50" s="128" t="s">
        <v>106</v>
      </c>
      <c r="AE50" s="128" t="s">
        <v>106</v>
      </c>
      <c r="AF50" s="128" t="s">
        <v>106</v>
      </c>
      <c r="AG50" s="128"/>
      <c r="AH50" s="128" t="s">
        <v>106</v>
      </c>
      <c r="AI50" s="128" t="s">
        <v>106</v>
      </c>
      <c r="AJ50" s="128" t="s">
        <v>106</v>
      </c>
      <c r="AK50" s="128" t="s">
        <v>106</v>
      </c>
      <c r="AL50" s="128" t="s">
        <v>106</v>
      </c>
      <c r="AM50" s="128" t="s">
        <v>106</v>
      </c>
      <c r="AN50" s="128" t="s">
        <v>106</v>
      </c>
    </row>
    <row r="51" spans="1:40" x14ac:dyDescent="0.2">
      <c r="A51" s="64">
        <v>2012</v>
      </c>
      <c r="B51" s="55">
        <v>638.37509999999997</v>
      </c>
      <c r="C51" s="55">
        <v>1239.2908</v>
      </c>
      <c r="D51" s="55">
        <f t="shared" si="0"/>
        <v>1877.6659</v>
      </c>
      <c r="E51" s="55"/>
      <c r="F51" s="55">
        <v>542.8279</v>
      </c>
      <c r="G51" s="55">
        <v>29.490600000000001</v>
      </c>
      <c r="H51" s="55">
        <v>66.056600000000003</v>
      </c>
      <c r="I51" s="55"/>
      <c r="J51" s="55">
        <v>183.43469999999999</v>
      </c>
      <c r="K51" s="55">
        <v>802.76020000000005</v>
      </c>
      <c r="L51" s="55">
        <v>99.636600000000001</v>
      </c>
      <c r="M51" s="55">
        <v>0</v>
      </c>
      <c r="N51" s="55">
        <v>26.633500000000002</v>
      </c>
      <c r="O51" s="55">
        <v>0</v>
      </c>
      <c r="P51" s="55">
        <v>126.82580000000007</v>
      </c>
      <c r="R51" s="128">
        <f t="shared" si="7"/>
        <v>-7.443366964948106E-2</v>
      </c>
      <c r="S51" s="128">
        <f t="shared" si="8"/>
        <v>0.22027880879377326</v>
      </c>
      <c r="T51" s="128">
        <f t="shared" si="9"/>
        <v>-0.17054439749618611</v>
      </c>
      <c r="U51" s="128"/>
      <c r="V51" s="128">
        <f t="shared" si="10"/>
        <v>-0.19683497249001491</v>
      </c>
      <c r="W51" s="128">
        <f t="shared" si="11"/>
        <v>-0.14395511491916646</v>
      </c>
      <c r="X51" s="128">
        <f t="shared" si="12"/>
        <v>7.7716340225588265E-2</v>
      </c>
      <c r="Y51" s="128" t="str">
        <f t="shared" si="13"/>
        <v>n/a</v>
      </c>
      <c r="Z51" s="128">
        <f t="shared" si="14"/>
        <v>-8.1546440813567656E-2</v>
      </c>
      <c r="AA51" s="128" t="str">
        <f t="shared" si="15"/>
        <v>n/a</v>
      </c>
      <c r="AB51" s="128">
        <f t="shared" si="16"/>
        <v>-0.1537324617038397</v>
      </c>
      <c r="AD51" s="128" t="s">
        <v>106</v>
      </c>
      <c r="AE51" s="128" t="s">
        <v>106</v>
      </c>
      <c r="AF51" s="128" t="s">
        <v>106</v>
      </c>
      <c r="AG51" s="128"/>
      <c r="AH51" s="128" t="s">
        <v>106</v>
      </c>
      <c r="AI51" s="128" t="s">
        <v>106</v>
      </c>
      <c r="AJ51" s="128" t="s">
        <v>106</v>
      </c>
      <c r="AK51" s="128" t="s">
        <v>106</v>
      </c>
      <c r="AL51" s="128" t="s">
        <v>106</v>
      </c>
      <c r="AM51" s="128" t="s">
        <v>106</v>
      </c>
      <c r="AN51" s="128" t="s">
        <v>106</v>
      </c>
    </row>
    <row r="52" spans="1:40" x14ac:dyDescent="0.2">
      <c r="A52" s="64">
        <v>2013</v>
      </c>
      <c r="B52" s="55">
        <v>627.05589999999995</v>
      </c>
      <c r="C52" s="55">
        <v>1075.9187999999999</v>
      </c>
      <c r="D52" s="55">
        <f t="shared" si="0"/>
        <v>1702.9746999999998</v>
      </c>
      <c r="E52" s="55"/>
      <c r="F52" s="55">
        <v>524.73040000000003</v>
      </c>
      <c r="G52" s="55">
        <v>48.375599999999999</v>
      </c>
      <c r="H52" s="55">
        <v>53.949899999999957</v>
      </c>
      <c r="I52" s="55"/>
      <c r="J52" s="55">
        <v>151.9068</v>
      </c>
      <c r="K52" s="55">
        <v>685.93989999999997</v>
      </c>
      <c r="L52" s="55">
        <v>92.241200000000006</v>
      </c>
      <c r="M52" s="55">
        <v>1.7777000000000001</v>
      </c>
      <c r="N52" s="55">
        <v>30.491399999999999</v>
      </c>
      <c r="O52" s="55">
        <v>0.47910000000000003</v>
      </c>
      <c r="P52" s="55">
        <v>113.08269999999993</v>
      </c>
      <c r="R52" s="128">
        <f t="shared" si="7"/>
        <v>-3.3339295935230995E-2</v>
      </c>
      <c r="S52" s="128">
        <f t="shared" si="8"/>
        <v>0.64037354275599667</v>
      </c>
      <c r="T52" s="128">
        <f t="shared" si="9"/>
        <v>-0.18327767399472639</v>
      </c>
      <c r="U52" s="128"/>
      <c r="V52" s="128">
        <f t="shared" si="10"/>
        <v>-0.17187533220268569</v>
      </c>
      <c r="W52" s="128">
        <f t="shared" si="11"/>
        <v>-0.14552328329182251</v>
      </c>
      <c r="X52" s="128">
        <f t="shared" si="12"/>
        <v>-7.4223729031299701E-2</v>
      </c>
      <c r="Y52" s="128" t="str">
        <f t="shared" si="13"/>
        <v>n/a</v>
      </c>
      <c r="Z52" s="128">
        <f t="shared" si="14"/>
        <v>0.14485140893986892</v>
      </c>
      <c r="AA52" s="128" t="str">
        <f t="shared" si="15"/>
        <v>n/a</v>
      </c>
      <c r="AB52" s="128">
        <f t="shared" si="16"/>
        <v>-0.10836202097680547</v>
      </c>
      <c r="AD52" s="128" t="s">
        <v>106</v>
      </c>
      <c r="AE52" s="128" t="s">
        <v>106</v>
      </c>
      <c r="AF52" s="128" t="s">
        <v>106</v>
      </c>
      <c r="AG52" s="128"/>
      <c r="AH52" s="128" t="s">
        <v>106</v>
      </c>
      <c r="AI52" s="128" t="s">
        <v>106</v>
      </c>
      <c r="AJ52" s="128" t="s">
        <v>106</v>
      </c>
      <c r="AK52" s="128" t="s">
        <v>106</v>
      </c>
      <c r="AL52" s="128" t="s">
        <v>106</v>
      </c>
      <c r="AM52" s="128" t="s">
        <v>106</v>
      </c>
      <c r="AN52" s="128" t="s">
        <v>106</v>
      </c>
    </row>
    <row r="53" spans="1:40" x14ac:dyDescent="0.2">
      <c r="A53" s="64">
        <v>2014</v>
      </c>
      <c r="B53" s="55">
        <v>628.90099999999995</v>
      </c>
      <c r="C53" s="55">
        <v>994.29100000000005</v>
      </c>
      <c r="D53" s="55">
        <f t="shared" si="0"/>
        <v>1623.192</v>
      </c>
      <c r="E53" s="55"/>
      <c r="F53" s="55">
        <v>507.58010000000002</v>
      </c>
      <c r="G53" s="55">
        <v>65.431399999999996</v>
      </c>
      <c r="H53" s="55">
        <v>55.889499999999884</v>
      </c>
      <c r="I53" s="55"/>
      <c r="J53" s="55">
        <v>133.1713</v>
      </c>
      <c r="K53" s="55">
        <v>610.2423</v>
      </c>
      <c r="L53" s="55">
        <v>93.418000000000006</v>
      </c>
      <c r="M53" s="55">
        <v>12.1967</v>
      </c>
      <c r="N53" s="55">
        <v>42.97</v>
      </c>
      <c r="O53" s="55">
        <v>7.202</v>
      </c>
      <c r="P53" s="55">
        <v>95.090700000000083</v>
      </c>
      <c r="R53" s="128">
        <f t="shared" si="7"/>
        <v>-3.2684022118787071E-2</v>
      </c>
      <c r="S53" s="128">
        <f t="shared" si="8"/>
        <v>0.35257030403757272</v>
      </c>
      <c r="T53" s="128">
        <f t="shared" si="9"/>
        <v>3.5951873868161455E-2</v>
      </c>
      <c r="U53" s="128"/>
      <c r="V53" s="128">
        <f t="shared" si="10"/>
        <v>-0.12333549255201215</v>
      </c>
      <c r="W53" s="128">
        <f t="shared" si="11"/>
        <v>-0.11035602390238552</v>
      </c>
      <c r="X53" s="128">
        <f t="shared" si="12"/>
        <v>1.2757856576020243E-2</v>
      </c>
      <c r="Y53" s="128">
        <f t="shared" si="13"/>
        <v>5.8609439162963373</v>
      </c>
      <c r="Z53" s="128">
        <f t="shared" si="14"/>
        <v>0.4092498212610769</v>
      </c>
      <c r="AA53" s="128">
        <f t="shared" si="15"/>
        <v>14.032352327280316</v>
      </c>
      <c r="AB53" s="128">
        <f t="shared" si="16"/>
        <v>-0.15910479675494005</v>
      </c>
      <c r="AD53" s="128" t="s">
        <v>106</v>
      </c>
      <c r="AE53" s="128" t="s">
        <v>106</v>
      </c>
      <c r="AF53" s="128" t="s">
        <v>106</v>
      </c>
      <c r="AG53" s="128"/>
      <c r="AH53" s="128" t="s">
        <v>106</v>
      </c>
      <c r="AI53" s="128" t="s">
        <v>106</v>
      </c>
      <c r="AJ53" s="128" t="s">
        <v>106</v>
      </c>
      <c r="AK53" s="128" t="s">
        <v>106</v>
      </c>
      <c r="AL53" s="128" t="s">
        <v>106</v>
      </c>
      <c r="AM53" s="128" t="s">
        <v>106</v>
      </c>
      <c r="AN53" s="128" t="s">
        <v>106</v>
      </c>
    </row>
    <row r="54" spans="1:40" x14ac:dyDescent="0.2">
      <c r="A54" s="64">
        <v>2015</v>
      </c>
      <c r="B54" s="55">
        <v>603.19119999999998</v>
      </c>
      <c r="C54" s="55">
        <v>924.67250000000001</v>
      </c>
      <c r="D54" s="55">
        <f t="shared" si="0"/>
        <v>1527.8636999999999</v>
      </c>
      <c r="E54" s="55"/>
      <c r="F54" s="55">
        <v>457.71210000000002</v>
      </c>
      <c r="G54" s="55">
        <v>85.431200000000004</v>
      </c>
      <c r="H54" s="55">
        <v>60.047899999999913</v>
      </c>
      <c r="I54" s="55"/>
      <c r="J54" s="55">
        <v>116.9432</v>
      </c>
      <c r="K54" s="55">
        <v>530.24480000000005</v>
      </c>
      <c r="L54" s="55">
        <v>91.680300000000003</v>
      </c>
      <c r="M54" s="55">
        <v>24.8992</v>
      </c>
      <c r="N54" s="55">
        <v>65.902799999999999</v>
      </c>
      <c r="O54" s="55">
        <v>14.061199999999999</v>
      </c>
      <c r="P54" s="55">
        <v>80.941000000000031</v>
      </c>
      <c r="R54" s="128">
        <f t="shared" si="7"/>
        <v>-9.8246562463737197E-2</v>
      </c>
      <c r="S54" s="128">
        <f t="shared" si="8"/>
        <v>0.30566058497907744</v>
      </c>
      <c r="T54" s="128">
        <f t="shared" si="9"/>
        <v>7.440395780960718E-2</v>
      </c>
      <c r="U54" s="128"/>
      <c r="V54" s="128">
        <f t="shared" si="10"/>
        <v>-0.12185883895403893</v>
      </c>
      <c r="W54" s="128">
        <f t="shared" si="11"/>
        <v>-0.13109137141099514</v>
      </c>
      <c r="X54" s="128">
        <f t="shared" si="12"/>
        <v>-1.8601340212807016E-2</v>
      </c>
      <c r="Y54" s="128">
        <f t="shared" si="13"/>
        <v>1.0414702337517525</v>
      </c>
      <c r="Z54" s="128">
        <f t="shared" si="14"/>
        <v>0.53369327437747272</v>
      </c>
      <c r="AA54" s="128">
        <f t="shared" si="15"/>
        <v>0.95240211052485413</v>
      </c>
      <c r="AB54" s="128">
        <f t="shared" si="16"/>
        <v>-0.14880214363760114</v>
      </c>
      <c r="AD54" s="128" t="s">
        <v>106</v>
      </c>
      <c r="AE54" s="128" t="s">
        <v>106</v>
      </c>
      <c r="AF54" s="128" t="s">
        <v>106</v>
      </c>
      <c r="AG54" s="128"/>
      <c r="AH54" s="128" t="s">
        <v>106</v>
      </c>
      <c r="AI54" s="128" t="s">
        <v>106</v>
      </c>
      <c r="AJ54" s="128" t="s">
        <v>106</v>
      </c>
      <c r="AK54" s="128" t="s">
        <v>106</v>
      </c>
      <c r="AL54" s="128" t="s">
        <v>106</v>
      </c>
      <c r="AM54" s="128" t="s">
        <v>106</v>
      </c>
      <c r="AN54" s="128" t="s">
        <v>106</v>
      </c>
    </row>
    <row r="55" spans="1:40" x14ac:dyDescent="0.2">
      <c r="A55" s="64">
        <v>2016</v>
      </c>
      <c r="B55" s="55">
        <v>531.4873</v>
      </c>
      <c r="C55" s="55">
        <v>853.35050000000001</v>
      </c>
      <c r="D55" s="55">
        <f t="shared" si="0"/>
        <v>1384.8378</v>
      </c>
      <c r="E55" s="55"/>
      <c r="F55" s="55">
        <v>382.26659999999998</v>
      </c>
      <c r="G55" s="55">
        <v>92.206400000000002</v>
      </c>
      <c r="H55" s="55">
        <v>57.014300000000048</v>
      </c>
      <c r="I55" s="55"/>
      <c r="J55" s="55">
        <v>100.8289</v>
      </c>
      <c r="K55" s="55">
        <v>460.27100000000002</v>
      </c>
      <c r="L55" s="55">
        <v>88.435699999999997</v>
      </c>
      <c r="M55" s="55">
        <v>33.9863</v>
      </c>
      <c r="N55" s="55">
        <v>70.389200000000002</v>
      </c>
      <c r="O55" s="55">
        <v>17.484300000000001</v>
      </c>
      <c r="P55" s="55">
        <v>81.955100000000016</v>
      </c>
      <c r="R55" s="128">
        <f t="shared" si="7"/>
        <v>-0.16483177962741213</v>
      </c>
      <c r="S55" s="128">
        <f t="shared" si="8"/>
        <v>7.9305921021828096E-2</v>
      </c>
      <c r="T55" s="128">
        <f t="shared" si="9"/>
        <v>-5.0519668464673484E-2</v>
      </c>
      <c r="U55" s="128"/>
      <c r="V55" s="128">
        <f t="shared" si="10"/>
        <v>-0.13779595564342351</v>
      </c>
      <c r="W55" s="128">
        <f t="shared" si="11"/>
        <v>-0.13196508480611224</v>
      </c>
      <c r="X55" s="128">
        <f t="shared" si="12"/>
        <v>-3.5390372850001683E-2</v>
      </c>
      <c r="Y55" s="128">
        <f t="shared" si="13"/>
        <v>0.36495550057833182</v>
      </c>
      <c r="Z55" s="128">
        <f t="shared" si="14"/>
        <v>6.8076014979636668E-2</v>
      </c>
      <c r="AA55" s="128">
        <f t="shared" si="15"/>
        <v>0.24344294939265509</v>
      </c>
      <c r="AB55" s="128">
        <f t="shared" si="16"/>
        <v>1.2528879060055953E-2</v>
      </c>
      <c r="AD55" s="128" t="s">
        <v>106</v>
      </c>
      <c r="AE55" s="128" t="s">
        <v>106</v>
      </c>
      <c r="AF55" s="128" t="s">
        <v>106</v>
      </c>
      <c r="AG55" s="128"/>
      <c r="AH55" s="128" t="s">
        <v>106</v>
      </c>
      <c r="AI55" s="128" t="s">
        <v>106</v>
      </c>
      <c r="AJ55" s="128" t="s">
        <v>106</v>
      </c>
      <c r="AK55" s="128" t="s">
        <v>106</v>
      </c>
      <c r="AL55" s="128" t="s">
        <v>106</v>
      </c>
      <c r="AM55" s="128" t="s">
        <v>106</v>
      </c>
      <c r="AN55" s="128" t="s">
        <v>106</v>
      </c>
    </row>
    <row r="56" spans="1:40" x14ac:dyDescent="0.2">
      <c r="A56" s="64">
        <v>2017</v>
      </c>
      <c r="B56" s="55">
        <v>508.67079999999999</v>
      </c>
      <c r="C56" s="55">
        <v>790.76890000000003</v>
      </c>
      <c r="D56" s="55">
        <f t="shared" si="0"/>
        <v>1299.4396999999999</v>
      </c>
      <c r="E56" s="55"/>
      <c r="F56" s="55">
        <v>342.86759999999998</v>
      </c>
      <c r="G56" s="55">
        <v>112.64060000000001</v>
      </c>
      <c r="H56" s="55">
        <v>53.162599999999998</v>
      </c>
      <c r="I56" s="55"/>
      <c r="J56" s="55">
        <v>91.605099999999993</v>
      </c>
      <c r="K56" s="55">
        <v>398.57870000000003</v>
      </c>
      <c r="L56" s="55">
        <v>75.482399999999998</v>
      </c>
      <c r="M56" s="55">
        <v>43.930700000000002</v>
      </c>
      <c r="N56" s="55">
        <v>79.122100000000003</v>
      </c>
      <c r="O56" s="55">
        <v>17.587199999999999</v>
      </c>
      <c r="P56" s="55">
        <v>84.462699999999927</v>
      </c>
      <c r="R56" s="128">
        <f t="shared" si="7"/>
        <v>-0.10306681253345185</v>
      </c>
      <c r="S56" s="128">
        <f t="shared" si="8"/>
        <v>0.2216136840826668</v>
      </c>
      <c r="T56" s="128">
        <f t="shared" si="9"/>
        <v>-6.7556735766291065E-2</v>
      </c>
      <c r="U56" s="128"/>
      <c r="V56" s="128">
        <f t="shared" si="10"/>
        <v>-9.1479724563096609E-2</v>
      </c>
      <c r="W56" s="128">
        <f t="shared" si="11"/>
        <v>-0.13403473171240421</v>
      </c>
      <c r="X56" s="128">
        <f t="shared" si="12"/>
        <v>-0.14647139107848983</v>
      </c>
      <c r="Y56" s="128">
        <f t="shared" si="13"/>
        <v>0.29260025363161035</v>
      </c>
      <c r="Z56" s="128">
        <f t="shared" si="14"/>
        <v>0.12406590783813431</v>
      </c>
      <c r="AA56" s="128">
        <f t="shared" si="15"/>
        <v>5.8852799368576125E-3</v>
      </c>
      <c r="AB56" s="128">
        <f t="shared" si="16"/>
        <v>3.0597241660371477E-2</v>
      </c>
      <c r="AD56" s="128" t="s">
        <v>106</v>
      </c>
      <c r="AE56" s="128" t="s">
        <v>106</v>
      </c>
      <c r="AF56" s="128" t="s">
        <v>106</v>
      </c>
      <c r="AG56" s="128"/>
      <c r="AH56" s="128" t="s">
        <v>106</v>
      </c>
      <c r="AI56" s="128" t="s">
        <v>106</v>
      </c>
      <c r="AJ56" s="128" t="s">
        <v>106</v>
      </c>
      <c r="AK56" s="128" t="s">
        <v>106</v>
      </c>
      <c r="AL56" s="128" t="s">
        <v>106</v>
      </c>
      <c r="AM56" s="128" t="s">
        <v>106</v>
      </c>
      <c r="AN56" s="128" t="s">
        <v>106</v>
      </c>
    </row>
    <row r="57" spans="1:40" x14ac:dyDescent="0.2">
      <c r="A57" s="64">
        <v>2018</v>
      </c>
      <c r="B57" s="55">
        <v>543.00789999999995</v>
      </c>
      <c r="C57" s="55">
        <v>817.21579999999994</v>
      </c>
      <c r="D57" s="55">
        <f t="shared" si="0"/>
        <v>1360.2237</v>
      </c>
      <c r="E57" s="55"/>
      <c r="F57" s="55">
        <v>354.43049999999999</v>
      </c>
      <c r="G57" s="55">
        <v>136.72919999999999</v>
      </c>
      <c r="H57" s="55">
        <v>51.848199999999963</v>
      </c>
      <c r="I57" s="55"/>
      <c r="J57" s="55">
        <v>109.4106</v>
      </c>
      <c r="K57" s="55">
        <v>353.65010000000001</v>
      </c>
      <c r="L57" s="55">
        <v>64.787899999999993</v>
      </c>
      <c r="M57" s="55">
        <v>70.613699999999994</v>
      </c>
      <c r="N57" s="55">
        <v>118.85209999999999</v>
      </c>
      <c r="O57" s="55">
        <v>17.996500000000001</v>
      </c>
      <c r="P57" s="55">
        <v>81.904899999999998</v>
      </c>
      <c r="R57" s="128">
        <f t="shared" si="7"/>
        <v>3.3724096415059357E-2</v>
      </c>
      <c r="S57" s="128">
        <f t="shared" si="8"/>
        <v>0.21385361938768077</v>
      </c>
      <c r="T57" s="128">
        <f t="shared" si="9"/>
        <v>-2.4724148179359862E-2</v>
      </c>
      <c r="U57" s="128"/>
      <c r="V57" s="128">
        <f t="shared" si="10"/>
        <v>0.19437236573072902</v>
      </c>
      <c r="W57" s="128">
        <f t="shared" si="11"/>
        <v>-0.1127220295515039</v>
      </c>
      <c r="X57" s="128">
        <f t="shared" si="12"/>
        <v>-0.14168203448750971</v>
      </c>
      <c r="Y57" s="128">
        <f t="shared" si="13"/>
        <v>0.60738845499844052</v>
      </c>
      <c r="Z57" s="128">
        <f t="shared" si="14"/>
        <v>0.5021353073287993</v>
      </c>
      <c r="AA57" s="128">
        <f t="shared" si="15"/>
        <v>2.3272607350800723E-2</v>
      </c>
      <c r="AB57" s="128">
        <f t="shared" si="16"/>
        <v>-3.0283190094561596E-2</v>
      </c>
      <c r="AD57" s="128" t="s">
        <v>106</v>
      </c>
      <c r="AE57" s="128" t="s">
        <v>106</v>
      </c>
      <c r="AF57" s="128" t="s">
        <v>106</v>
      </c>
      <c r="AG57" s="128"/>
      <c r="AH57" s="128" t="s">
        <v>106</v>
      </c>
      <c r="AI57" s="128" t="s">
        <v>106</v>
      </c>
      <c r="AJ57" s="128" t="s">
        <v>106</v>
      </c>
      <c r="AK57" s="128" t="s">
        <v>106</v>
      </c>
      <c r="AL57" s="128" t="s">
        <v>106</v>
      </c>
      <c r="AM57" s="128" t="s">
        <v>106</v>
      </c>
      <c r="AN57" s="128" t="s">
        <v>106</v>
      </c>
    </row>
    <row r="58" spans="1:40" x14ac:dyDescent="0.2">
      <c r="A58" s="64">
        <v>2019</v>
      </c>
      <c r="B58" s="55">
        <v>596.25072030000001</v>
      </c>
      <c r="C58" s="55">
        <v>805.28293159999998</v>
      </c>
      <c r="D58" s="55">
        <f t="shared" si="0"/>
        <v>1401.5336519</v>
      </c>
      <c r="E58" s="55"/>
      <c r="F58" s="55">
        <v>382.45647000000002</v>
      </c>
      <c r="G58" s="55">
        <v>163.0944303</v>
      </c>
      <c r="H58" s="55">
        <f t="shared" ref="H58:H59" si="17">B58-SUM(F58:G58)</f>
        <v>50.699820000000045</v>
      </c>
      <c r="I58" s="55"/>
      <c r="J58" s="55">
        <v>105.7444912</v>
      </c>
      <c r="K58" s="55">
        <v>337.040503</v>
      </c>
      <c r="L58" s="55">
        <v>58.412472190000003</v>
      </c>
      <c r="M58" s="55">
        <v>67.802997540000007</v>
      </c>
      <c r="N58" s="55">
        <v>125.6472711</v>
      </c>
      <c r="O58" s="55">
        <v>17.648283769999999</v>
      </c>
      <c r="P58" s="55">
        <f t="shared" ref="P58:P59" si="18">C58-SUM(J58:O58)</f>
        <v>92.986912799999914</v>
      </c>
      <c r="R58" s="128">
        <f>IFERROR(F58/F57-1, "n/a")</f>
        <v>7.9073245671577475E-2</v>
      </c>
      <c r="S58" s="128">
        <f t="shared" si="8"/>
        <v>0.19282808865992052</v>
      </c>
      <c r="T58" s="128">
        <f t="shared" si="9"/>
        <v>-2.2148888486001828E-2</v>
      </c>
      <c r="U58" s="128"/>
      <c r="V58" s="128">
        <f t="shared" si="10"/>
        <v>-3.3507802717469781E-2</v>
      </c>
      <c r="W58" s="128">
        <f t="shared" si="11"/>
        <v>-4.696618776581718E-2</v>
      </c>
      <c r="X58" s="128">
        <f t="shared" si="12"/>
        <v>-9.8404606570053899E-2</v>
      </c>
      <c r="Y58" s="128">
        <f t="shared" si="13"/>
        <v>-3.980392558384549E-2</v>
      </c>
      <c r="Z58" s="128">
        <f t="shared" si="14"/>
        <v>5.7173336440837108E-2</v>
      </c>
      <c r="AA58" s="128">
        <f t="shared" si="15"/>
        <v>-1.934910843775195E-2</v>
      </c>
      <c r="AB58" s="128">
        <f t="shared" si="16"/>
        <v>0.13530341652330824</v>
      </c>
      <c r="AD58" s="128" t="s">
        <v>106</v>
      </c>
      <c r="AE58" s="128" t="s">
        <v>106</v>
      </c>
      <c r="AF58" s="128" t="s">
        <v>106</v>
      </c>
      <c r="AG58" s="128"/>
      <c r="AH58" s="128" t="s">
        <v>106</v>
      </c>
      <c r="AI58" s="128" t="s">
        <v>106</v>
      </c>
      <c r="AJ58" s="128" t="s">
        <v>106</v>
      </c>
      <c r="AK58" s="128" t="s">
        <v>106</v>
      </c>
      <c r="AL58" s="128" t="s">
        <v>106</v>
      </c>
      <c r="AM58" s="128" t="s">
        <v>106</v>
      </c>
      <c r="AN58" s="128" t="s">
        <v>106</v>
      </c>
    </row>
    <row r="59" spans="1:40" x14ac:dyDescent="0.2">
      <c r="A59" s="64">
        <v>2020</v>
      </c>
      <c r="B59" s="55">
        <v>596.39955129999998</v>
      </c>
      <c r="C59" s="55">
        <v>783.74906869999995</v>
      </c>
      <c r="D59" s="55">
        <f t="shared" si="0"/>
        <v>1380.1486199999999</v>
      </c>
      <c r="E59" s="55"/>
      <c r="F59" s="55">
        <v>381.62611249999998</v>
      </c>
      <c r="G59" s="55">
        <v>166.39713119999999</v>
      </c>
      <c r="H59" s="55">
        <f t="shared" si="17"/>
        <v>48.376307600000018</v>
      </c>
      <c r="I59" s="55"/>
      <c r="J59" s="55">
        <v>76.362293719999997</v>
      </c>
      <c r="K59" s="55">
        <v>291.31648669999998</v>
      </c>
      <c r="L59" s="55">
        <v>89.961875849999998</v>
      </c>
      <c r="M59" s="55">
        <v>107.6448793</v>
      </c>
      <c r="N59" s="55">
        <v>110.358408</v>
      </c>
      <c r="O59" s="55">
        <v>20.924228400000001</v>
      </c>
      <c r="P59" s="55">
        <f t="shared" si="18"/>
        <v>87.180896730000086</v>
      </c>
      <c r="R59" s="128">
        <f>IFERROR(F59/F58-1, "n/a")</f>
        <v>-2.1711163626021435E-3</v>
      </c>
      <c r="S59" s="128">
        <f t="shared" ref="S59" si="19">IFERROR(G59/G58-1, "n/a")</f>
        <v>2.0250237202612764E-2</v>
      </c>
      <c r="T59" s="128">
        <f t="shared" ref="T59" si="20">IFERROR(H59/H58-1, "n/a")</f>
        <v>-4.5828809648634339E-2</v>
      </c>
      <c r="U59" s="128"/>
      <c r="V59" s="128">
        <f t="shared" ref="V59" si="21">IFERROR(J59/J58-1, "n/a")</f>
        <v>-0.27786031354038043</v>
      </c>
      <c r="W59" s="128">
        <f t="shared" ref="W59" si="22">IFERROR(K59/K58-1, "n/a")</f>
        <v>-0.13566326863688549</v>
      </c>
      <c r="X59" s="128">
        <f t="shared" ref="X59" si="23">IFERROR(L59/L58-1, "n/a")</f>
        <v>0.54011416529980627</v>
      </c>
      <c r="Y59" s="128">
        <f t="shared" ref="Y59" si="24">IFERROR(M59/M58-1, "n/a")</f>
        <v>0.58761239481330452</v>
      </c>
      <c r="Z59" s="128">
        <f t="shared" ref="Z59" si="25">IFERROR(N59/N58-1, "n/a")</f>
        <v>-0.12168082096929844</v>
      </c>
      <c r="AA59" s="128">
        <f t="shared" ref="AA59" si="26">IFERROR(O59/O58-1, "n/a")</f>
        <v>0.18562397753195259</v>
      </c>
      <c r="AB59" s="128">
        <f t="shared" ref="AB59" si="27">IFERROR(P59/P58-1, "n/a")</f>
        <v>-6.2439066909207419E-2</v>
      </c>
      <c r="AD59" s="128" t="s">
        <v>106</v>
      </c>
      <c r="AE59" s="128" t="s">
        <v>106</v>
      </c>
      <c r="AF59" s="128" t="s">
        <v>106</v>
      </c>
      <c r="AG59" s="128"/>
      <c r="AH59" s="128" t="s">
        <v>106</v>
      </c>
      <c r="AI59" s="128" t="s">
        <v>106</v>
      </c>
      <c r="AJ59" s="128" t="s">
        <v>106</v>
      </c>
      <c r="AK59" s="128" t="s">
        <v>106</v>
      </c>
      <c r="AL59" s="128" t="s">
        <v>106</v>
      </c>
      <c r="AM59" s="128" t="s">
        <v>106</v>
      </c>
      <c r="AN59" s="128" t="s">
        <v>106</v>
      </c>
    </row>
    <row r="60" spans="1:40" x14ac:dyDescent="0.2">
      <c r="A60" s="64">
        <v>2021</v>
      </c>
      <c r="B60" s="55">
        <v>672.78061676056996</v>
      </c>
      <c r="C60" s="55">
        <v>839.74995502875049</v>
      </c>
      <c r="D60" s="55">
        <v>1512.5305717893204</v>
      </c>
      <c r="E60" s="55"/>
      <c r="F60" s="55">
        <v>378.61235375071635</v>
      </c>
      <c r="G60" s="55">
        <v>226.65677904420861</v>
      </c>
      <c r="H60" s="55">
        <v>67.51148396564497</v>
      </c>
      <c r="I60" s="55"/>
      <c r="J60" s="55">
        <v>126.27415235086796</v>
      </c>
      <c r="K60" s="55">
        <v>275.28420932383381</v>
      </c>
      <c r="L60" s="55">
        <v>71.115659377963738</v>
      </c>
      <c r="M60" s="55">
        <v>113.87458524397042</v>
      </c>
      <c r="N60" s="55">
        <v>112.62588527120434</v>
      </c>
      <c r="O60" s="55">
        <v>33.039405392800688</v>
      </c>
      <c r="P60" s="55">
        <v>107.5360580681097</v>
      </c>
      <c r="R60" s="128">
        <f>IFERROR(F60/F59-1, "n/a")</f>
        <v>-7.897150248814877E-3</v>
      </c>
      <c r="S60" s="128">
        <f t="shared" ref="S60" si="28">IFERROR(G60/G59-1, "n/a")</f>
        <v>0.36214355025015377</v>
      </c>
      <c r="T60" s="128">
        <f t="shared" ref="T60" si="29">IFERROR(H60/H59-1, "n/a")</f>
        <v>0.39554850948659315</v>
      </c>
      <c r="U60" s="128"/>
      <c r="V60" s="128">
        <f t="shared" ref="V60" si="30">IFERROR(J60/J59-1, "n/a")</f>
        <v>0.65361916463485681</v>
      </c>
      <c r="W60" s="128">
        <f t="shared" ref="W60" si="31">IFERROR(K60/K59-1, "n/a")</f>
        <v>-5.5033882763649955E-2</v>
      </c>
      <c r="X60" s="128">
        <f t="shared" ref="X60" si="32">IFERROR(L60/L59-1, "n/a")</f>
        <v>-0.20949114604346331</v>
      </c>
      <c r="Y60" s="128">
        <f t="shared" ref="Y60" si="33">IFERROR(M60/M59-1, "n/a")</f>
        <v>5.7872757018089027E-2</v>
      </c>
      <c r="Z60" s="128">
        <f t="shared" ref="Z60" si="34">IFERROR(N60/N59-1, "n/a")</f>
        <v>2.0546484063129533E-2</v>
      </c>
      <c r="AA60" s="128">
        <f t="shared" ref="AA60" si="35">IFERROR(O60/O59-1, "n/a")</f>
        <v>0.57900232979681521</v>
      </c>
      <c r="AB60" s="128">
        <f t="shared" ref="AB60" si="36">IFERROR(P60/P59-1, "n/a")</f>
        <v>0.23348189914987572</v>
      </c>
      <c r="AD60" s="128" t="s">
        <v>106</v>
      </c>
      <c r="AE60" s="128" t="s">
        <v>106</v>
      </c>
      <c r="AF60" s="128" t="s">
        <v>106</v>
      </c>
      <c r="AG60" s="128"/>
      <c r="AH60" s="128" t="s">
        <v>106</v>
      </c>
      <c r="AI60" s="128" t="s">
        <v>106</v>
      </c>
      <c r="AJ60" s="128" t="s">
        <v>106</v>
      </c>
      <c r="AK60" s="128" t="s">
        <v>106</v>
      </c>
      <c r="AL60" s="128" t="s">
        <v>106</v>
      </c>
      <c r="AM60" s="128" t="s">
        <v>106</v>
      </c>
      <c r="AN60" s="128" t="s">
        <v>106</v>
      </c>
    </row>
    <row r="61" spans="1:40" x14ac:dyDescent="0.2">
      <c r="A61" s="64"/>
      <c r="B61" s="55"/>
      <c r="C61" s="55"/>
      <c r="D61" s="55"/>
      <c r="E61" s="55"/>
      <c r="F61" s="55"/>
      <c r="G61" s="55"/>
      <c r="H61" s="55"/>
      <c r="I61" s="55"/>
      <c r="J61" s="55"/>
      <c r="K61" s="55"/>
      <c r="L61" s="55"/>
      <c r="M61" s="55"/>
      <c r="N61" s="55"/>
      <c r="O61" s="55"/>
      <c r="P61" s="55"/>
      <c r="R61" s="128"/>
      <c r="S61" s="128"/>
      <c r="T61" s="128"/>
      <c r="U61" s="128"/>
      <c r="V61" s="128"/>
      <c r="W61" s="128"/>
      <c r="X61" s="128"/>
      <c r="Y61" s="128"/>
      <c r="Z61" s="128"/>
      <c r="AA61" s="128"/>
      <c r="AB61" s="128"/>
      <c r="AD61" s="128"/>
      <c r="AE61" s="128"/>
      <c r="AF61" s="128"/>
      <c r="AG61" s="128"/>
      <c r="AH61" s="128"/>
      <c r="AI61" s="128"/>
      <c r="AJ61" s="128"/>
      <c r="AK61" s="128"/>
      <c r="AL61" s="128"/>
      <c r="AM61" s="128"/>
      <c r="AN61" s="128"/>
    </row>
    <row r="62" spans="1:40" x14ac:dyDescent="0.2">
      <c r="A62" s="31" t="s">
        <v>97</v>
      </c>
      <c r="B62" s="55">
        <v>547.09626849999995</v>
      </c>
      <c r="C62" s="55">
        <v>820.04952649999996</v>
      </c>
      <c r="D62" s="55">
        <f t="shared" ref="D62:D73" si="37">SUM(B62:C62)</f>
        <v>1367.1457949999999</v>
      </c>
      <c r="E62" s="55"/>
      <c r="F62" s="55">
        <v>355.28124930000001</v>
      </c>
      <c r="G62" s="55">
        <v>140.48731950000001</v>
      </c>
      <c r="H62" s="55">
        <f t="shared" ref="H62:H73" si="38">B62-SUM(F62:G62)</f>
        <v>51.327699699999926</v>
      </c>
      <c r="I62" s="55"/>
      <c r="J62" s="55">
        <v>110.677269</v>
      </c>
      <c r="K62" s="55">
        <v>352.97175900000002</v>
      </c>
      <c r="L62" s="55">
        <v>62.339175330000003</v>
      </c>
      <c r="M62" s="55">
        <v>74.798846870000006</v>
      </c>
      <c r="N62" s="55">
        <v>123.8717606</v>
      </c>
      <c r="O62" s="55">
        <v>18.151710449999999</v>
      </c>
      <c r="P62" s="55">
        <f t="shared" ref="P62:P73" si="39">C62-SUM(J62:O62)</f>
        <v>77.239005249999877</v>
      </c>
      <c r="R62" s="128" t="s">
        <v>106</v>
      </c>
      <c r="S62" s="128" t="s">
        <v>106</v>
      </c>
      <c r="T62" s="128" t="s">
        <v>106</v>
      </c>
      <c r="U62" s="128"/>
      <c r="V62" s="128" t="s">
        <v>106</v>
      </c>
      <c r="W62" s="128" t="s">
        <v>106</v>
      </c>
      <c r="X62" s="128" t="s">
        <v>106</v>
      </c>
      <c r="Y62" s="128" t="s">
        <v>106</v>
      </c>
      <c r="Z62" s="128" t="s">
        <v>106</v>
      </c>
      <c r="AA62" s="128" t="s">
        <v>106</v>
      </c>
      <c r="AB62" s="128" t="s">
        <v>106</v>
      </c>
      <c r="AD62" s="128" t="s">
        <v>106</v>
      </c>
      <c r="AE62" s="128" t="s">
        <v>106</v>
      </c>
      <c r="AF62" s="128" t="s">
        <v>106</v>
      </c>
      <c r="AG62" s="128"/>
      <c r="AH62" s="128" t="s">
        <v>106</v>
      </c>
      <c r="AI62" s="128" t="s">
        <v>106</v>
      </c>
      <c r="AJ62" s="128" t="s">
        <v>106</v>
      </c>
      <c r="AK62" s="128" t="s">
        <v>106</v>
      </c>
      <c r="AL62" s="128" t="s">
        <v>106</v>
      </c>
      <c r="AM62" s="128" t="s">
        <v>106</v>
      </c>
      <c r="AN62" s="128" t="s">
        <v>106</v>
      </c>
    </row>
    <row r="63" spans="1:40" x14ac:dyDescent="0.2">
      <c r="A63" s="31" t="s">
        <v>98</v>
      </c>
      <c r="B63" s="55">
        <v>553.44049589999997</v>
      </c>
      <c r="C63" s="55">
        <v>799.21595979999995</v>
      </c>
      <c r="D63" s="55">
        <f t="shared" si="37"/>
        <v>1352.6564556999999</v>
      </c>
      <c r="E63" s="55"/>
      <c r="F63" s="55">
        <v>359.56816830000002</v>
      </c>
      <c r="G63" s="55">
        <v>142.5124907</v>
      </c>
      <c r="H63" s="55">
        <f t="shared" si="38"/>
        <v>51.359836899999948</v>
      </c>
      <c r="I63" s="55"/>
      <c r="J63" s="55">
        <v>106.299521</v>
      </c>
      <c r="K63" s="55">
        <v>342.59139820000001</v>
      </c>
      <c r="L63" s="55">
        <v>59.95475424</v>
      </c>
      <c r="M63" s="55">
        <v>67.888605870000006</v>
      </c>
      <c r="N63" s="55">
        <v>124.8740677</v>
      </c>
      <c r="O63" s="55">
        <v>17.205780279999999</v>
      </c>
      <c r="P63" s="55">
        <f t="shared" si="39"/>
        <v>80.401832509999963</v>
      </c>
      <c r="R63" s="128" t="s">
        <v>106</v>
      </c>
      <c r="S63" s="128" t="s">
        <v>106</v>
      </c>
      <c r="T63" s="128" t="s">
        <v>106</v>
      </c>
      <c r="U63" s="128"/>
      <c r="V63" s="128" t="s">
        <v>106</v>
      </c>
      <c r="W63" s="128" t="s">
        <v>106</v>
      </c>
      <c r="X63" s="128" t="s">
        <v>106</v>
      </c>
      <c r="Y63" s="128" t="s">
        <v>106</v>
      </c>
      <c r="Z63" s="128" t="s">
        <v>106</v>
      </c>
      <c r="AA63" s="128" t="s">
        <v>106</v>
      </c>
      <c r="AB63" s="128" t="s">
        <v>106</v>
      </c>
      <c r="AD63" s="128">
        <f>IFERROR(F63/F62-1, "n/a")</f>
        <v>1.2066268648982748E-2</v>
      </c>
      <c r="AE63" s="128">
        <f t="shared" ref="AE63:AN63" si="40">IFERROR(G63/G62-1, "n/a")</f>
        <v>1.4415330915328539E-2</v>
      </c>
      <c r="AF63" s="128">
        <f t="shared" si="40"/>
        <v>6.2611806466805753E-4</v>
      </c>
      <c r="AG63" s="128"/>
      <c r="AH63" s="128">
        <f t="shared" si="40"/>
        <v>-3.9554174398719555E-2</v>
      </c>
      <c r="AI63" s="128">
        <f t="shared" si="40"/>
        <v>-2.9408474007689644E-2</v>
      </c>
      <c r="AJ63" s="128">
        <f t="shared" si="40"/>
        <v>-3.8249159976496028E-2</v>
      </c>
      <c r="AK63" s="128">
        <f t="shared" si="40"/>
        <v>-9.2384325282580337E-2</v>
      </c>
      <c r="AL63" s="128">
        <f t="shared" si="40"/>
        <v>8.0914899016943931E-3</v>
      </c>
      <c r="AM63" s="128">
        <f t="shared" si="40"/>
        <v>-5.211245367788464E-2</v>
      </c>
      <c r="AN63" s="128">
        <f t="shared" si="40"/>
        <v>4.094857578451383E-2</v>
      </c>
    </row>
    <row r="64" spans="1:40" x14ac:dyDescent="0.2">
      <c r="A64" s="31" t="s">
        <v>99</v>
      </c>
      <c r="B64" s="55">
        <v>561.59295770000006</v>
      </c>
      <c r="C64" s="55">
        <v>803.12728470000002</v>
      </c>
      <c r="D64" s="55">
        <f t="shared" si="37"/>
        <v>1364.7202424000002</v>
      </c>
      <c r="E64" s="55"/>
      <c r="F64" s="55">
        <v>367.35602239999997</v>
      </c>
      <c r="G64" s="55">
        <v>144.30786979999999</v>
      </c>
      <c r="H64" s="55">
        <f t="shared" si="38"/>
        <v>49.929065500000092</v>
      </c>
      <c r="I64" s="55"/>
      <c r="J64" s="55">
        <v>106.0244359</v>
      </c>
      <c r="K64" s="55">
        <v>340.43358319999999</v>
      </c>
      <c r="L64" s="55">
        <v>58.760953499999999</v>
      </c>
      <c r="M64" s="55">
        <v>67.365882319999997</v>
      </c>
      <c r="N64" s="55">
        <v>124.3931041</v>
      </c>
      <c r="O64" s="55">
        <v>17.961686180000001</v>
      </c>
      <c r="P64" s="55">
        <f t="shared" si="39"/>
        <v>88.187639500000046</v>
      </c>
      <c r="R64" s="128" t="s">
        <v>106</v>
      </c>
      <c r="S64" s="128" t="s">
        <v>106</v>
      </c>
      <c r="T64" s="128" t="s">
        <v>106</v>
      </c>
      <c r="U64" s="128"/>
      <c r="V64" s="128" t="s">
        <v>106</v>
      </c>
      <c r="W64" s="128" t="s">
        <v>106</v>
      </c>
      <c r="X64" s="128" t="s">
        <v>106</v>
      </c>
      <c r="Y64" s="128" t="s">
        <v>106</v>
      </c>
      <c r="Z64" s="128" t="s">
        <v>106</v>
      </c>
      <c r="AA64" s="128" t="s">
        <v>106</v>
      </c>
      <c r="AB64" s="128" t="s">
        <v>106</v>
      </c>
      <c r="AD64" s="128">
        <f t="shared" ref="AD64:AD67" si="41">IFERROR(F64/F63-1, "n/a")</f>
        <v>2.1658908620360018E-2</v>
      </c>
      <c r="AE64" s="128">
        <f t="shared" ref="AE64:AE67" si="42">IFERROR(G64/G63-1, "n/a")</f>
        <v>1.2598047309266391E-2</v>
      </c>
      <c r="AF64" s="128">
        <f t="shared" ref="AF64:AF67" si="43">IFERROR(H64/H63-1, "n/a")</f>
        <v>-2.7857787063958805E-2</v>
      </c>
      <c r="AG64" s="128"/>
      <c r="AH64" s="128">
        <f t="shared" ref="AH64:AH67" si="44">IFERROR(J64/J63-1, "n/a")</f>
        <v>-2.5878300994413017E-3</v>
      </c>
      <c r="AI64" s="128">
        <f t="shared" ref="AI64:AI67" si="45">IFERROR(K64/K63-1, "n/a")</f>
        <v>-6.2985089857402476E-3</v>
      </c>
      <c r="AJ64" s="128">
        <f t="shared" ref="AJ64:AJ67" si="46">IFERROR(L64/L63-1, "n/a")</f>
        <v>-1.9911694329046714E-2</v>
      </c>
      <c r="AK64" s="128">
        <f t="shared" ref="AK64:AK67" si="47">IFERROR(M64/M63-1, "n/a")</f>
        <v>-7.6997243248885239E-3</v>
      </c>
      <c r="AL64" s="128">
        <f t="shared" ref="AL64:AL67" si="48">IFERROR(N64/N63-1, "n/a")</f>
        <v>-3.8515891158080739E-3</v>
      </c>
      <c r="AM64" s="128">
        <f t="shared" ref="AM64:AM67" si="49">IFERROR(O64/O63-1, "n/a")</f>
        <v>4.3933253110215897E-2</v>
      </c>
      <c r="AN64" s="128">
        <f t="shared" ref="AN64:AN67" si="50">IFERROR(P64/P63-1, "n/a")</f>
        <v>9.6836188267620971E-2</v>
      </c>
    </row>
    <row r="65" spans="1:40" x14ac:dyDescent="0.2">
      <c r="A65" s="31" t="s">
        <v>100</v>
      </c>
      <c r="B65" s="55">
        <v>596.25072030000001</v>
      </c>
      <c r="C65" s="55">
        <v>805.28293159999998</v>
      </c>
      <c r="D65" s="55">
        <f t="shared" si="37"/>
        <v>1401.5336519</v>
      </c>
      <c r="E65" s="55"/>
      <c r="F65" s="55">
        <v>382.45647000000002</v>
      </c>
      <c r="G65" s="55">
        <v>163.0944303</v>
      </c>
      <c r="H65" s="55">
        <f t="shared" si="38"/>
        <v>50.699820000000045</v>
      </c>
      <c r="I65" s="55"/>
      <c r="J65" s="55">
        <v>105.7444912</v>
      </c>
      <c r="K65" s="55">
        <v>337.040503</v>
      </c>
      <c r="L65" s="55">
        <v>58.412472190000003</v>
      </c>
      <c r="M65" s="55">
        <v>67.802997540000007</v>
      </c>
      <c r="N65" s="55">
        <v>125.6472711</v>
      </c>
      <c r="O65" s="55">
        <v>17.648283769999999</v>
      </c>
      <c r="P65" s="55">
        <f t="shared" si="39"/>
        <v>92.986912799999914</v>
      </c>
      <c r="R65" s="128" t="s">
        <v>106</v>
      </c>
      <c r="S65" s="128" t="s">
        <v>106</v>
      </c>
      <c r="T65" s="128" t="s">
        <v>106</v>
      </c>
      <c r="U65" s="128"/>
      <c r="V65" s="128" t="s">
        <v>106</v>
      </c>
      <c r="W65" s="128" t="s">
        <v>106</v>
      </c>
      <c r="X65" s="128" t="s">
        <v>106</v>
      </c>
      <c r="Y65" s="128" t="s">
        <v>106</v>
      </c>
      <c r="Z65" s="128" t="s">
        <v>106</v>
      </c>
      <c r="AA65" s="128" t="s">
        <v>106</v>
      </c>
      <c r="AB65" s="128" t="s">
        <v>106</v>
      </c>
      <c r="AD65" s="128">
        <f t="shared" si="41"/>
        <v>4.1105757573664414E-2</v>
      </c>
      <c r="AE65" s="128">
        <f t="shared" si="42"/>
        <v>0.13018389451688805</v>
      </c>
      <c r="AF65" s="128">
        <f t="shared" si="43"/>
        <v>1.5436990303772991E-2</v>
      </c>
      <c r="AG65" s="128"/>
      <c r="AH65" s="128">
        <f t="shared" si="44"/>
        <v>-2.6403790562398166E-3</v>
      </c>
      <c r="AI65" s="128">
        <f t="shared" si="45"/>
        <v>-9.9669373629528435E-3</v>
      </c>
      <c r="AJ65" s="128">
        <f t="shared" si="46"/>
        <v>-5.9304910700606062E-3</v>
      </c>
      <c r="AK65" s="128">
        <f t="shared" si="47"/>
        <v>6.4886735680775853E-3</v>
      </c>
      <c r="AL65" s="128">
        <f t="shared" si="48"/>
        <v>1.0082287190066097E-2</v>
      </c>
      <c r="AM65" s="128">
        <f t="shared" si="49"/>
        <v>-1.7448384681665874E-2</v>
      </c>
      <c r="AN65" s="128">
        <f t="shared" si="50"/>
        <v>5.4421156153066752E-2</v>
      </c>
    </row>
    <row r="66" spans="1:40" x14ac:dyDescent="0.2">
      <c r="A66" s="31" t="s">
        <v>101</v>
      </c>
      <c r="B66" s="55">
        <v>591.47820160000003</v>
      </c>
      <c r="C66" s="55">
        <v>782.76632689999997</v>
      </c>
      <c r="D66" s="55">
        <f t="shared" si="37"/>
        <v>1374.2445284999999</v>
      </c>
      <c r="E66" s="55"/>
      <c r="F66" s="55">
        <v>381.97370230000001</v>
      </c>
      <c r="G66" s="55">
        <v>161.07169139999999</v>
      </c>
      <c r="H66" s="55">
        <f t="shared" si="38"/>
        <v>48.432807900000057</v>
      </c>
      <c r="I66" s="55"/>
      <c r="J66" s="55">
        <v>103.4645587</v>
      </c>
      <c r="K66" s="55">
        <v>328.08252190000002</v>
      </c>
      <c r="L66" s="55">
        <v>57.467907289999999</v>
      </c>
      <c r="M66" s="55">
        <v>71.009103019999998</v>
      </c>
      <c r="N66" s="55">
        <v>117.517645</v>
      </c>
      <c r="O66" s="55">
        <v>16.698698950000001</v>
      </c>
      <c r="P66" s="55">
        <f t="shared" si="39"/>
        <v>88.525892039999917</v>
      </c>
      <c r="R66" s="128">
        <f>IFERROR(F66/F62-1, "n/a")</f>
        <v>7.5130486206607783E-2</v>
      </c>
      <c r="S66" s="128">
        <f t="shared" ref="S66:AB66" si="51">IFERROR(G66/G62-1, "n/a")</f>
        <v>0.14652120898356213</v>
      </c>
      <c r="T66" s="128">
        <f t="shared" si="51"/>
        <v>-5.6400185804544645E-2</v>
      </c>
      <c r="U66" s="128"/>
      <c r="V66" s="128">
        <f t="shared" si="51"/>
        <v>-6.5168849621687008E-2</v>
      </c>
      <c r="W66" s="128">
        <f t="shared" si="51"/>
        <v>-7.0513395095724962E-2</v>
      </c>
      <c r="X66" s="128">
        <f t="shared" si="51"/>
        <v>-7.8141361579028845E-2</v>
      </c>
      <c r="Y66" s="128">
        <f t="shared" si="51"/>
        <v>-5.0665805805623743E-2</v>
      </c>
      <c r="Z66" s="128">
        <f t="shared" si="51"/>
        <v>-5.1295917400563718E-2</v>
      </c>
      <c r="AA66" s="128">
        <f t="shared" si="51"/>
        <v>-8.0048186312932201E-2</v>
      </c>
      <c r="AB66" s="128">
        <f t="shared" si="51"/>
        <v>0.14612936499463869</v>
      </c>
      <c r="AD66" s="128">
        <f t="shared" si="41"/>
        <v>-1.2622814303546726E-3</v>
      </c>
      <c r="AE66" s="128">
        <f t="shared" si="42"/>
        <v>-1.2402256142526324E-2</v>
      </c>
      <c r="AF66" s="128">
        <f t="shared" si="43"/>
        <v>-4.4714401352903943E-2</v>
      </c>
      <c r="AG66" s="128"/>
      <c r="AH66" s="128">
        <f t="shared" si="44"/>
        <v>-2.1560768548101961E-2</v>
      </c>
      <c r="AI66" s="128">
        <f t="shared" si="45"/>
        <v>-2.657835191991742E-2</v>
      </c>
      <c r="AJ66" s="128">
        <f t="shared" si="46"/>
        <v>-1.6170603033673792E-2</v>
      </c>
      <c r="AK66" s="128">
        <f t="shared" si="47"/>
        <v>4.7285600877875256E-2</v>
      </c>
      <c r="AL66" s="128">
        <f t="shared" si="48"/>
        <v>-6.4701971072095965E-2</v>
      </c>
      <c r="AM66" s="128">
        <f t="shared" si="49"/>
        <v>-5.3806071591742E-2</v>
      </c>
      <c r="AN66" s="128">
        <f t="shared" si="50"/>
        <v>-4.7974716287171981E-2</v>
      </c>
    </row>
    <row r="67" spans="1:40" x14ac:dyDescent="0.2">
      <c r="A67" s="31" t="s">
        <v>102</v>
      </c>
      <c r="B67" s="55">
        <v>602.02329589999999</v>
      </c>
      <c r="C67" s="55">
        <v>781.30895420000002</v>
      </c>
      <c r="D67" s="55">
        <f t="shared" si="37"/>
        <v>1383.3322501</v>
      </c>
      <c r="E67" s="55"/>
      <c r="F67" s="55">
        <v>388.51727349999999</v>
      </c>
      <c r="G67" s="55">
        <v>164.65039619999999</v>
      </c>
      <c r="H67" s="55">
        <f t="shared" si="38"/>
        <v>48.855626199999961</v>
      </c>
      <c r="I67" s="55"/>
      <c r="J67" s="55">
        <v>100.5463244</v>
      </c>
      <c r="K67" s="55">
        <v>325.77101850000003</v>
      </c>
      <c r="L67" s="55">
        <v>57.268163780000002</v>
      </c>
      <c r="M67" s="55">
        <v>69.915965850000006</v>
      </c>
      <c r="N67" s="55">
        <v>117.9632113</v>
      </c>
      <c r="O67" s="55">
        <v>16.334694370000001</v>
      </c>
      <c r="P67" s="55">
        <f t="shared" si="39"/>
        <v>93.509576000000038</v>
      </c>
      <c r="R67" s="128">
        <f>IFERROR(F67/F63-1, "n/a")</f>
        <v>8.051075637998828E-2</v>
      </c>
      <c r="S67" s="128">
        <f t="shared" ref="S67:AB67" si="52">IFERROR(G67/G63-1, "n/a")</f>
        <v>0.1553401066198612</v>
      </c>
      <c r="T67" s="128">
        <f t="shared" si="52"/>
        <v>-4.8758151332836341E-2</v>
      </c>
      <c r="U67" s="128"/>
      <c r="V67" s="128">
        <f t="shared" si="52"/>
        <v>-5.4122507287685639E-2</v>
      </c>
      <c r="W67" s="128">
        <f t="shared" si="52"/>
        <v>-4.909749570005395E-2</v>
      </c>
      <c r="X67" s="128">
        <f t="shared" si="52"/>
        <v>-4.4810298933851467E-2</v>
      </c>
      <c r="Y67" s="128">
        <f t="shared" si="52"/>
        <v>2.9863037457009911E-2</v>
      </c>
      <c r="Z67" s="128">
        <f t="shared" si="52"/>
        <v>-5.534260657387069E-2</v>
      </c>
      <c r="AA67" s="128">
        <f t="shared" si="52"/>
        <v>-5.0627515626974984E-2</v>
      </c>
      <c r="AB67" s="128">
        <f t="shared" si="52"/>
        <v>0.16302791964809771</v>
      </c>
      <c r="AD67" s="128">
        <f t="shared" si="41"/>
        <v>1.7130946870422825E-2</v>
      </c>
      <c r="AE67" s="128">
        <f t="shared" si="42"/>
        <v>2.2218086672429305E-2</v>
      </c>
      <c r="AF67" s="128">
        <f t="shared" si="43"/>
        <v>8.7299976675501156E-3</v>
      </c>
      <c r="AG67" s="128"/>
      <c r="AH67" s="128">
        <f t="shared" si="44"/>
        <v>-2.8205158719726842E-2</v>
      </c>
      <c r="AI67" s="128">
        <f t="shared" si="45"/>
        <v>-7.0454938794469735E-3</v>
      </c>
      <c r="AJ67" s="128">
        <f t="shared" si="46"/>
        <v>-3.4757401029418267E-3</v>
      </c>
      <c r="AK67" s="128">
        <f t="shared" si="47"/>
        <v>-1.5394324438827267E-2</v>
      </c>
      <c r="AL67" s="128">
        <f t="shared" si="48"/>
        <v>3.7914842490247569E-3</v>
      </c>
      <c r="AM67" s="128">
        <f t="shared" si="49"/>
        <v>-2.1798379687538394E-2</v>
      </c>
      <c r="AN67" s="128">
        <f t="shared" si="50"/>
        <v>5.6296342743976879E-2</v>
      </c>
    </row>
    <row r="68" spans="1:40" x14ac:dyDescent="0.2">
      <c r="A68" s="31" t="s">
        <v>103</v>
      </c>
      <c r="B68" s="55">
        <v>595.79680050000002</v>
      </c>
      <c r="C68" s="55">
        <v>751.03525879999995</v>
      </c>
      <c r="D68" s="55">
        <f t="shared" si="37"/>
        <v>1346.8320592999999</v>
      </c>
      <c r="E68" s="55"/>
      <c r="F68" s="55">
        <v>384.22473409999998</v>
      </c>
      <c r="G68" s="55">
        <v>162.44227369999999</v>
      </c>
      <c r="H68" s="55">
        <f t="shared" si="38"/>
        <v>49.129792700000053</v>
      </c>
      <c r="I68" s="55"/>
      <c r="J68" s="55">
        <v>90.143447730000005</v>
      </c>
      <c r="K68" s="55">
        <v>311.73743409999997</v>
      </c>
      <c r="L68" s="55">
        <v>54.413700259999999</v>
      </c>
      <c r="M68" s="55">
        <v>65.493347920000005</v>
      </c>
      <c r="N68" s="55">
        <v>116.2039626</v>
      </c>
      <c r="O68" s="55">
        <v>18.608756679999999</v>
      </c>
      <c r="P68" s="55">
        <f t="shared" si="39"/>
        <v>94.434609510000087</v>
      </c>
      <c r="R68" s="128">
        <f>IFERROR(F68/F64-1, "n/a")</f>
        <v>4.5919246375202505E-2</v>
      </c>
      <c r="S68" s="128">
        <f t="shared" ref="S68" si="53">IFERROR(G68/G64-1, "n/a")</f>
        <v>0.12566469122670121</v>
      </c>
      <c r="T68" s="128">
        <f t="shared" ref="T68" si="54">IFERROR(H68/H64-1, "n/a")</f>
        <v>-1.6008166625911313E-2</v>
      </c>
      <c r="U68" s="128"/>
      <c r="V68" s="128">
        <f t="shared" ref="V68" si="55">IFERROR(J68/J64-1, "n/a")</f>
        <v>-0.1497861133161662</v>
      </c>
      <c r="W68" s="128">
        <f t="shared" ref="W68" si="56">IFERROR(K68/K64-1, "n/a")</f>
        <v>-8.4292944398324576E-2</v>
      </c>
      <c r="X68" s="128">
        <f t="shared" ref="X68" si="57">IFERROR(L68/L64-1, "n/a")</f>
        <v>-7.3982006435617143E-2</v>
      </c>
      <c r="Y68" s="128">
        <f t="shared" ref="Y68" si="58">IFERROR(M68/M64-1, "n/a")</f>
        <v>-2.7796479991238243E-2</v>
      </c>
      <c r="Z68" s="128">
        <f t="shared" ref="Z68" si="59">IFERROR(N68/N64-1, "n/a")</f>
        <v>-6.58327610621946E-2</v>
      </c>
      <c r="AA68" s="128">
        <f t="shared" ref="AA68" si="60">IFERROR(O68/O64-1, "n/a")</f>
        <v>3.6025042054264267E-2</v>
      </c>
      <c r="AB68" s="128">
        <f t="shared" ref="AB68" si="61">IFERROR(P68/P64-1, "n/a")</f>
        <v>7.0837251630939013E-2</v>
      </c>
      <c r="AD68" s="128">
        <f t="shared" ref="AD68" si="62">IFERROR(F68/F67-1, "n/a")</f>
        <v>-1.1048516225109384E-2</v>
      </c>
      <c r="AE68" s="128">
        <f t="shared" ref="AE68" si="63">IFERROR(G68/G67-1, "n/a")</f>
        <v>-1.3410975928158764E-2</v>
      </c>
      <c r="AF68" s="128">
        <f t="shared" ref="AF68" si="64">IFERROR(H68/H67-1, "n/a")</f>
        <v>5.6117692336545844E-3</v>
      </c>
      <c r="AG68" s="128"/>
      <c r="AH68" s="128">
        <f t="shared" ref="AH68" si="65">IFERROR(J68/J67-1, "n/a")</f>
        <v>-0.10346352024380912</v>
      </c>
      <c r="AI68" s="128">
        <f t="shared" ref="AI68" si="66">IFERROR(K68/K67-1, "n/a")</f>
        <v>-4.3078062820373519E-2</v>
      </c>
      <c r="AJ68" s="128">
        <f t="shared" ref="AJ68" si="67">IFERROR(L68/L67-1, "n/a")</f>
        <v>-4.9843810794521715E-2</v>
      </c>
      <c r="AK68" s="128">
        <f t="shared" ref="AK68" si="68">IFERROR(M68/M67-1, "n/a")</f>
        <v>-6.3256194436166813E-2</v>
      </c>
      <c r="AL68" s="128">
        <f t="shared" ref="AL68" si="69">IFERROR(N68/N67-1, "n/a")</f>
        <v>-1.4913536861301147E-2</v>
      </c>
      <c r="AM68" s="128">
        <f t="shared" ref="AM68" si="70">IFERROR(O68/O67-1, "n/a")</f>
        <v>0.13921670393640784</v>
      </c>
      <c r="AN68" s="128">
        <f t="shared" ref="AN68" si="71">IFERROR(P68/P67-1, "n/a")</f>
        <v>9.8923933737016245E-3</v>
      </c>
    </row>
    <row r="69" spans="1:40" x14ac:dyDescent="0.2">
      <c r="A69" s="80" t="s">
        <v>104</v>
      </c>
      <c r="B69" s="41">
        <v>596.39955129999998</v>
      </c>
      <c r="C69" s="41">
        <v>783.74906869999995</v>
      </c>
      <c r="D69" s="55">
        <f t="shared" si="37"/>
        <v>1380.1486199999999</v>
      </c>
      <c r="F69" s="41">
        <v>381.62611249999998</v>
      </c>
      <c r="G69" s="41">
        <v>166.39713119999999</v>
      </c>
      <c r="H69" s="55">
        <f t="shared" si="38"/>
        <v>48.376307600000018</v>
      </c>
      <c r="J69" s="41">
        <v>76.362293719999997</v>
      </c>
      <c r="K69" s="41">
        <v>291.31648669999998</v>
      </c>
      <c r="L69" s="41">
        <v>89.961875849999998</v>
      </c>
      <c r="M69" s="41">
        <v>107.6448793</v>
      </c>
      <c r="N69" s="41">
        <v>110.358408</v>
      </c>
      <c r="O69" s="41">
        <v>20.924228400000001</v>
      </c>
      <c r="P69" s="55">
        <f t="shared" si="39"/>
        <v>87.180896730000086</v>
      </c>
      <c r="R69" s="128">
        <f>IFERROR(F69/F65-1, "n/a")</f>
        <v>-2.1711163626021435E-3</v>
      </c>
      <c r="S69" s="128">
        <f t="shared" ref="S69" si="72">IFERROR(G69/G65-1, "n/a")</f>
        <v>2.0250237202612764E-2</v>
      </c>
      <c r="T69" s="128">
        <f t="shared" ref="T69" si="73">IFERROR(H69/H65-1, "n/a")</f>
        <v>-4.5828809648634339E-2</v>
      </c>
      <c r="U69" s="128"/>
      <c r="V69" s="128">
        <f t="shared" ref="V69" si="74">IFERROR(J69/J65-1, "n/a")</f>
        <v>-0.27786031354038043</v>
      </c>
      <c r="W69" s="128">
        <f t="shared" ref="W69" si="75">IFERROR(K69/K65-1, "n/a")</f>
        <v>-0.13566326863688549</v>
      </c>
      <c r="X69" s="128">
        <f t="shared" ref="X69" si="76">IFERROR(L69/L65-1, "n/a")</f>
        <v>0.54011416529980627</v>
      </c>
      <c r="Y69" s="128">
        <f t="shared" ref="Y69" si="77">IFERROR(M69/M65-1, "n/a")</f>
        <v>0.58761239481330452</v>
      </c>
      <c r="Z69" s="128">
        <f t="shared" ref="Z69" si="78">IFERROR(N69/N65-1, "n/a")</f>
        <v>-0.12168082096929844</v>
      </c>
      <c r="AA69" s="128">
        <f t="shared" ref="AA69" si="79">IFERROR(O69/O65-1, "n/a")</f>
        <v>0.18562397753195259</v>
      </c>
      <c r="AB69" s="128">
        <f t="shared" ref="AB69" si="80">IFERROR(P69/P65-1, "n/a")</f>
        <v>-6.2439066909207419E-2</v>
      </c>
      <c r="AD69" s="128">
        <f t="shared" ref="AD69" si="81">IFERROR(F69/F68-1, "n/a")</f>
        <v>-6.7632855705840322E-3</v>
      </c>
      <c r="AE69" s="128">
        <f t="shared" ref="AE69" si="82">IFERROR(G69/G68-1, "n/a")</f>
        <v>2.4346233341352219E-2</v>
      </c>
      <c r="AF69" s="128">
        <f t="shared" ref="AF69" si="83">IFERROR(H69/H68-1, "n/a")</f>
        <v>-1.5336622822754831E-2</v>
      </c>
      <c r="AG69" s="128"/>
      <c r="AH69" s="128">
        <f t="shared" ref="AH69" si="84">IFERROR(J69/J68-1, "n/a")</f>
        <v>-0.15288026314766301</v>
      </c>
      <c r="AI69" s="128">
        <f t="shared" ref="AI69" si="85">IFERROR(K69/K68-1, "n/a")</f>
        <v>-6.5506882286871293E-2</v>
      </c>
      <c r="AJ69" s="128">
        <f t="shared" ref="AJ69" si="86">IFERROR(L69/L68-1, "n/a")</f>
        <v>0.65329458243316307</v>
      </c>
      <c r="AK69" s="128">
        <f t="shared" ref="AK69" si="87">IFERROR(M69/M68-1, "n/a")</f>
        <v>0.64360019328204143</v>
      </c>
      <c r="AL69" s="128">
        <f t="shared" ref="AL69" si="88">IFERROR(N69/N68-1, "n/a")</f>
        <v>-5.0304262171520842E-2</v>
      </c>
      <c r="AM69" s="128">
        <f t="shared" ref="AM69" si="89">IFERROR(O69/O68-1, "n/a")</f>
        <v>0.12442914697727137</v>
      </c>
      <c r="AN69" s="128">
        <f t="shared" ref="AN69" si="90">IFERROR(P69/P68-1, "n/a")</f>
        <v>-7.681201645919733E-2</v>
      </c>
    </row>
    <row r="70" spans="1:40" x14ac:dyDescent="0.2">
      <c r="A70" s="80" t="s">
        <v>123</v>
      </c>
      <c r="B70" s="41">
        <v>600.83925945863564</v>
      </c>
      <c r="C70" s="41">
        <v>766.33190965607753</v>
      </c>
      <c r="D70" s="55">
        <f t="shared" si="37"/>
        <v>1367.1711691147132</v>
      </c>
      <c r="F70" s="41">
        <v>374.37511703710265</v>
      </c>
      <c r="G70" s="41">
        <v>170.66483569462727</v>
      </c>
      <c r="H70" s="55">
        <f t="shared" si="38"/>
        <v>55.799306726905684</v>
      </c>
      <c r="J70" s="41">
        <v>76.151963028609771</v>
      </c>
      <c r="K70" s="41">
        <v>279.43829763447292</v>
      </c>
      <c r="L70" s="41">
        <v>83.030265480565049</v>
      </c>
      <c r="M70" s="41">
        <v>106.70560796986648</v>
      </c>
      <c r="N70" s="41">
        <v>109.16697708301382</v>
      </c>
      <c r="O70" s="41">
        <v>20.479468167967926</v>
      </c>
      <c r="P70" s="55">
        <f t="shared" si="39"/>
        <v>91.359330291581614</v>
      </c>
      <c r="R70" s="128">
        <f t="shared" ref="R70" si="91">IFERROR(F70/F66-1, "n/a")</f>
        <v>-1.9892953931497259E-2</v>
      </c>
      <c r="S70" s="128">
        <f t="shared" ref="S70" si="92">IFERROR(G70/G66-1, "n/a")</f>
        <v>5.9558226596155839E-2</v>
      </c>
      <c r="T70" s="128">
        <f t="shared" ref="T70" si="93">IFERROR(H70/H66-1, "n/a")</f>
        <v>0.15209728996335192</v>
      </c>
      <c r="U70" s="128"/>
      <c r="V70" s="128">
        <f t="shared" ref="V70" si="94">IFERROR(J70/J66-1, "n/a")</f>
        <v>-0.26398020746973161</v>
      </c>
      <c r="W70" s="128">
        <f t="shared" ref="W70" si="95">IFERROR(K70/K66-1, "n/a")</f>
        <v>-0.14826825880213734</v>
      </c>
      <c r="X70" s="128">
        <f t="shared" ref="X70" si="96">IFERROR(L70/L66-1, "n/a")</f>
        <v>0.4448110153301712</v>
      </c>
      <c r="Y70" s="128">
        <f t="shared" ref="Y70" si="97">IFERROR(M70/M66-1, "n/a")</f>
        <v>0.50270322299117653</v>
      </c>
      <c r="Z70" s="128">
        <f t="shared" ref="Z70" si="98">IFERROR(N70/N66-1, "n/a")</f>
        <v>-7.1058843265504379E-2</v>
      </c>
      <c r="AA70" s="128">
        <f t="shared" ref="AA70" si="99">IFERROR(O70/O66-1, "n/a")</f>
        <v>0.22641100538961001</v>
      </c>
      <c r="AB70" s="128">
        <f t="shared" ref="AB70" si="100">IFERROR(P70/P66-1, "n/a")</f>
        <v>3.2006887321750055E-2</v>
      </c>
      <c r="AD70" s="128">
        <f t="shared" ref="AD70" si="101">IFERROR(F70/F69-1, "n/a")</f>
        <v>-1.9000260268870695E-2</v>
      </c>
      <c r="AE70" s="128">
        <f t="shared" ref="AE70" si="102">IFERROR(G70/G69-1, "n/a")</f>
        <v>2.5647704764198975E-2</v>
      </c>
      <c r="AF70" s="128">
        <f t="shared" ref="AF70" si="103">IFERROR(H70/H69-1, "n/a")</f>
        <v>0.15344286273939733</v>
      </c>
      <c r="AG70" s="128"/>
      <c r="AH70" s="128">
        <f t="shared" ref="AH70" si="104">IFERROR(J70/J69-1, "n/a")</f>
        <v>-2.754378910636901E-3</v>
      </c>
      <c r="AI70" s="128">
        <f t="shared" ref="AI70" si="105">IFERROR(K70/K69-1, "n/a")</f>
        <v>-4.0774173820650628E-2</v>
      </c>
      <c r="AJ70" s="128">
        <f t="shared" ref="AJ70" si="106">IFERROR(L70/L69-1, "n/a")</f>
        <v>-7.7050531727378968E-2</v>
      </c>
      <c r="AK70" s="128">
        <f t="shared" ref="AK70" si="107">IFERROR(M70/M69-1, "n/a")</f>
        <v>-8.7256480404964698E-3</v>
      </c>
      <c r="AL70" s="128">
        <f t="shared" ref="AL70" si="108">IFERROR(N70/N69-1, "n/a")</f>
        <v>-1.0796013992755094E-2</v>
      </c>
      <c r="AM70" s="128">
        <f t="shared" ref="AM70" si="109">IFERROR(O70/O69-1, "n/a")</f>
        <v>-2.1255753069110761E-2</v>
      </c>
      <c r="AN70" s="128">
        <f t="shared" ref="AN70" si="110">IFERROR(P70/P69-1, "n/a")</f>
        <v>4.7928315930520604E-2</v>
      </c>
    </row>
    <row r="71" spans="1:40" x14ac:dyDescent="0.2">
      <c r="A71" s="31" t="s">
        <v>127</v>
      </c>
      <c r="B71" s="55">
        <v>616.8666665867745</v>
      </c>
      <c r="C71" s="55">
        <v>780.25424862181274</v>
      </c>
      <c r="D71" s="55">
        <f t="shared" si="37"/>
        <v>1397.1209152085871</v>
      </c>
      <c r="E71" s="55"/>
      <c r="F71" s="55">
        <v>374.48562070000003</v>
      </c>
      <c r="G71" s="55">
        <v>184.2290381</v>
      </c>
      <c r="H71" s="55">
        <f t="shared" si="38"/>
        <v>58.152007786774448</v>
      </c>
      <c r="I71" s="55"/>
      <c r="J71" s="55">
        <v>89.881998210000006</v>
      </c>
      <c r="K71" s="55">
        <v>266.94305079999998</v>
      </c>
      <c r="L71" s="55">
        <v>79.755251099999995</v>
      </c>
      <c r="M71" s="55">
        <v>115.2366885</v>
      </c>
      <c r="N71" s="55">
        <v>110.8214691</v>
      </c>
      <c r="O71" s="55">
        <v>22.292183000000001</v>
      </c>
      <c r="P71" s="55">
        <f t="shared" si="39"/>
        <v>95.323607911812701</v>
      </c>
      <c r="R71" s="128">
        <f t="shared" ref="R71" si="111">IFERROR(F71/F67-1, "n/a")</f>
        <v>-3.6115904638149843E-2</v>
      </c>
      <c r="S71" s="128">
        <f t="shared" ref="S71" si="112">IFERROR(G71/G67-1, "n/a")</f>
        <v>0.11891038437719836</v>
      </c>
      <c r="T71" s="128">
        <f t="shared" ref="T71" si="113">IFERROR(H71/H67-1, "n/a")</f>
        <v>0.19028272299116478</v>
      </c>
      <c r="U71" s="128"/>
      <c r="V71" s="128">
        <f t="shared" ref="V71" si="114">IFERROR(J71/J67-1, "n/a")</f>
        <v>-0.10606380942951699</v>
      </c>
      <c r="W71" s="128">
        <f t="shared" ref="W71" si="115">IFERROR(K71/K67-1, "n/a")</f>
        <v>-0.18058072805515701</v>
      </c>
      <c r="X71" s="128">
        <f t="shared" ref="X71" si="116">IFERROR(L71/L67-1, "n/a")</f>
        <v>0.39266297076305512</v>
      </c>
      <c r="Y71" s="128">
        <f t="shared" ref="Y71" si="117">IFERROR(M71/M67-1, "n/a")</f>
        <v>0.64821707172339638</v>
      </c>
      <c r="Z71" s="128">
        <f t="shared" ref="Z71" si="118">IFERROR(N71/N67-1, "n/a")</f>
        <v>-6.0542114115877732E-2</v>
      </c>
      <c r="AA71" s="128">
        <f t="shared" ref="AA71" si="119">IFERROR(O71/O67-1, "n/a")</f>
        <v>0.3647138106814789</v>
      </c>
      <c r="AB71" s="128">
        <f t="shared" ref="AB71" si="120">IFERROR(P71/P67-1, "n/a")</f>
        <v>1.9399423988540665E-2</v>
      </c>
      <c r="AD71" s="128">
        <f t="shared" ref="AD71" si="121">IFERROR(F71/F70-1, "n/a")</f>
        <v>2.9516828942033335E-4</v>
      </c>
      <c r="AE71" s="128">
        <f t="shared" ref="AE71" si="122">IFERROR(G71/G70-1, "n/a")</f>
        <v>7.9478601143373906E-2</v>
      </c>
      <c r="AF71" s="128">
        <f t="shared" ref="AF71" si="123">IFERROR(H71/H70-1, "n/a")</f>
        <v>4.2163625282719108E-2</v>
      </c>
      <c r="AG71" s="128"/>
      <c r="AH71" s="128">
        <f t="shared" ref="AH71" si="124">IFERROR(J71/J70-1, "n/a")</f>
        <v>0.18029784965926554</v>
      </c>
      <c r="AI71" s="128">
        <f t="shared" ref="AI71" si="125">IFERROR(K71/K70-1, "n/a")</f>
        <v>-4.4715584586110246E-2</v>
      </c>
      <c r="AJ71" s="128">
        <f t="shared" ref="AJ71" si="126">IFERROR(L71/L70-1, "n/a")</f>
        <v>-3.9443621691558239E-2</v>
      </c>
      <c r="AK71" s="128">
        <f t="shared" ref="AK71" si="127">IFERROR(M71/M70-1, "n/a")</f>
        <v>7.9949692358649793E-2</v>
      </c>
      <c r="AL71" s="128">
        <f t="shared" ref="AL71" si="128">IFERROR(N71/N70-1, "n/a")</f>
        <v>1.5155608968892231E-2</v>
      </c>
      <c r="AM71" s="128">
        <f t="shared" ref="AM71" si="129">IFERROR(O71/O70-1, "n/a")</f>
        <v>8.8513764965213015E-2</v>
      </c>
      <c r="AN71" s="128">
        <f t="shared" ref="AN71" si="130">IFERROR(P71/P70-1, "n/a")</f>
        <v>4.3392148427300548E-2</v>
      </c>
    </row>
    <row r="72" spans="1:40" x14ac:dyDescent="0.2">
      <c r="A72" s="31" t="s">
        <v>128</v>
      </c>
      <c r="B72" s="55">
        <v>633.8888135572231</v>
      </c>
      <c r="C72" s="55">
        <v>790.42604919632561</v>
      </c>
      <c r="D72" s="55">
        <f t="shared" si="37"/>
        <v>1424.3148627535488</v>
      </c>
      <c r="E72" s="55"/>
      <c r="F72" s="55">
        <v>374.53584065152921</v>
      </c>
      <c r="G72" s="55">
        <v>194.87627242696357</v>
      </c>
      <c r="H72" s="55">
        <f t="shared" si="38"/>
        <v>64.476700478730322</v>
      </c>
      <c r="I72" s="55"/>
      <c r="J72" s="55">
        <v>107.99459895566264</v>
      </c>
      <c r="K72" s="55">
        <v>267.65987457489018</v>
      </c>
      <c r="L72" s="55">
        <v>74.324720036451126</v>
      </c>
      <c r="M72" s="55">
        <v>110.9361496315054</v>
      </c>
      <c r="N72" s="55">
        <v>108.70493146346418</v>
      </c>
      <c r="O72" s="55">
        <v>26.170222261249688</v>
      </c>
      <c r="P72" s="55">
        <f t="shared" si="39"/>
        <v>94.635552273102348</v>
      </c>
      <c r="R72" s="128">
        <f t="shared" ref="R72" si="131">IFERROR(F72/F68-1, "n/a")</f>
        <v>-2.5216735385778399E-2</v>
      </c>
      <c r="S72" s="128">
        <f t="shared" ref="S72" si="132">IFERROR(G72/G68-1, "n/a")</f>
        <v>0.19966476698585867</v>
      </c>
      <c r="T72" s="128">
        <f t="shared" ref="T72" si="133">IFERROR(H72/H68-1, "n/a")</f>
        <v>0.31237477170812999</v>
      </c>
      <c r="U72" s="128"/>
      <c r="V72" s="128">
        <f t="shared" ref="V72" si="134">IFERROR(J72/J68-1, "n/a")</f>
        <v>0.19803049112488869</v>
      </c>
      <c r="W72" s="128">
        <f t="shared" ref="W72" si="135">IFERROR(K72/K68-1, "n/a")</f>
        <v>-0.14139321975355224</v>
      </c>
      <c r="X72" s="128">
        <f t="shared" ref="X72" si="136">IFERROR(L72/L68-1, "n/a")</f>
        <v>0.36591923874524479</v>
      </c>
      <c r="Y72" s="128">
        <f t="shared" ref="Y72" si="137">IFERROR(M72/M68-1, "n/a")</f>
        <v>0.69385369895907112</v>
      </c>
      <c r="Z72" s="128">
        <f t="shared" ref="Z72" si="138">IFERROR(N72/N68-1, "n/a")</f>
        <v>-6.4533351262290095E-2</v>
      </c>
      <c r="AA72" s="128">
        <f t="shared" ref="AA72" si="139">IFERROR(O72/O68-1, "n/a")</f>
        <v>0.4063391075114906</v>
      </c>
      <c r="AB72" s="128">
        <f t="shared" ref="AB72" si="140">IFERROR(P72/P68-1, "n/a")</f>
        <v>2.1278508392728046E-3</v>
      </c>
      <c r="AD72" s="128">
        <f t="shared" ref="AD72" si="141">IFERROR(F72/F71-1, "n/a")</f>
        <v>1.3410381801937099E-4</v>
      </c>
      <c r="AE72" s="128">
        <f t="shared" ref="AE72" si="142">IFERROR(G72/G71-1, "n/a")</f>
        <v>5.7793464248476534E-2</v>
      </c>
      <c r="AF72" s="128">
        <f t="shared" ref="AF72" si="143">IFERROR(H72/H71-1, "n/a")</f>
        <v>0.10876138129480561</v>
      </c>
      <c r="AG72" s="128"/>
      <c r="AH72" s="128">
        <f t="shared" ref="AH72" si="144">IFERROR(J72/J71-1, "n/a")</f>
        <v>0.20151533239553054</v>
      </c>
      <c r="AI72" s="128">
        <f t="shared" ref="AI72" si="145">IFERROR(K72/K71-1, "n/a")</f>
        <v>2.6853059959490722E-3</v>
      </c>
      <c r="AJ72" s="128">
        <f t="shared" ref="AJ72" si="146">IFERROR(L72/L71-1, "n/a")</f>
        <v>-6.8089950049055381E-2</v>
      </c>
      <c r="AK72" s="128">
        <f t="shared" ref="AK72" si="147">IFERROR(M72/M71-1, "n/a")</f>
        <v>-3.7319181282223335E-2</v>
      </c>
      <c r="AL72" s="128">
        <f t="shared" ref="AL72" si="148">IFERROR(N72/N71-1, "n/a")</f>
        <v>-1.9098624605183301E-2</v>
      </c>
      <c r="AM72" s="128">
        <f t="shared" ref="AM72" si="149">IFERROR(O72/O71-1, "n/a")</f>
        <v>0.17396408692902288</v>
      </c>
      <c r="AN72" s="128">
        <f t="shared" ref="AN72" si="150">IFERROR(P72/P71-1, "n/a")</f>
        <v>-7.2181031937743612E-3</v>
      </c>
    </row>
    <row r="73" spans="1:40" x14ac:dyDescent="0.2">
      <c r="A73" s="31" t="s">
        <v>131</v>
      </c>
      <c r="B73" s="55">
        <v>672.78061676056996</v>
      </c>
      <c r="C73" s="55">
        <v>839.74995502875049</v>
      </c>
      <c r="D73" s="55">
        <f t="shared" si="37"/>
        <v>1512.5305717893204</v>
      </c>
      <c r="E73" s="55"/>
      <c r="F73" s="55">
        <v>378.61235375071635</v>
      </c>
      <c r="G73" s="55">
        <v>226.65677904420861</v>
      </c>
      <c r="H73" s="55">
        <f t="shared" si="38"/>
        <v>67.51148396564497</v>
      </c>
      <c r="I73" s="55"/>
      <c r="J73" s="55">
        <v>126.27415235086796</v>
      </c>
      <c r="K73" s="55">
        <v>275.28420932383381</v>
      </c>
      <c r="L73" s="55">
        <v>71.115659377963738</v>
      </c>
      <c r="M73" s="55">
        <v>113.87458524397042</v>
      </c>
      <c r="N73" s="55">
        <v>112.62588527120434</v>
      </c>
      <c r="O73" s="55">
        <v>33.039405392800688</v>
      </c>
      <c r="P73" s="55">
        <f t="shared" si="39"/>
        <v>107.5360580681097</v>
      </c>
      <c r="R73" s="128">
        <f t="shared" ref="R73" si="151">IFERROR(F73/F69-1, "n/a")</f>
        <v>-7.897150248814877E-3</v>
      </c>
      <c r="S73" s="128">
        <f t="shared" ref="S73" si="152">IFERROR(G73/G69-1, "n/a")</f>
        <v>0.36214355025015377</v>
      </c>
      <c r="T73" s="128">
        <f t="shared" ref="T73" si="153">IFERROR(H73/H69-1, "n/a")</f>
        <v>0.39554850948659315</v>
      </c>
      <c r="U73" s="128"/>
      <c r="V73" s="128">
        <f t="shared" ref="V73" si="154">IFERROR(J73/J69-1, "n/a")</f>
        <v>0.65361916463485681</v>
      </c>
      <c r="W73" s="128">
        <f t="shared" ref="W73" si="155">IFERROR(K73/K69-1, "n/a")</f>
        <v>-5.5033882763649955E-2</v>
      </c>
      <c r="X73" s="128">
        <f t="shared" ref="X73" si="156">IFERROR(L73/L69-1, "n/a")</f>
        <v>-0.20949114604346331</v>
      </c>
      <c r="Y73" s="128">
        <f t="shared" ref="Y73" si="157">IFERROR(M73/M69-1, "n/a")</f>
        <v>5.7872757018089027E-2</v>
      </c>
      <c r="Z73" s="128">
        <f t="shared" ref="Z73" si="158">IFERROR(N73/N69-1, "n/a")</f>
        <v>2.0546484063129533E-2</v>
      </c>
      <c r="AA73" s="128">
        <f t="shared" ref="AA73" si="159">IFERROR(O73/O69-1, "n/a")</f>
        <v>0.57900232979681521</v>
      </c>
      <c r="AB73" s="128">
        <f t="shared" ref="AB73" si="160">IFERROR(P73/P69-1, "n/a")</f>
        <v>0.23348189914987572</v>
      </c>
      <c r="AD73" s="128">
        <f t="shared" ref="AD73" si="161">IFERROR(F73/F72-1, "n/a")</f>
        <v>1.0884173573604494E-2</v>
      </c>
      <c r="AE73" s="128">
        <f t="shared" ref="AE73" si="162">IFERROR(G73/G72-1, "n/a")</f>
        <v>0.16308043160644847</v>
      </c>
      <c r="AF73" s="128">
        <f t="shared" ref="AF73" si="163">IFERROR(H73/H72-1, "n/a")</f>
        <v>4.7067909250656736E-2</v>
      </c>
      <c r="AG73" s="128"/>
      <c r="AH73" s="128">
        <f t="shared" ref="AH73" si="164">IFERROR(J73/J72-1, "n/a")</f>
        <v>0.16926358884586468</v>
      </c>
      <c r="AI73" s="128">
        <f t="shared" ref="AI73" si="165">IFERROR(K73/K72-1, "n/a")</f>
        <v>2.8485161479855581E-2</v>
      </c>
      <c r="AJ73" s="128">
        <f t="shared" ref="AJ73" si="166">IFERROR(L73/L72-1, "n/a")</f>
        <v>-4.3176222620328275E-2</v>
      </c>
      <c r="AK73" s="128">
        <f t="shared" ref="AK73" si="167">IFERROR(M73/M72-1, "n/a")</f>
        <v>2.6487629345579133E-2</v>
      </c>
      <c r="AL73" s="128">
        <f t="shared" ref="AL73" si="168">IFERROR(N73/N72-1, "n/a")</f>
        <v>3.6069695780618805E-2</v>
      </c>
      <c r="AM73" s="128">
        <f t="shared" ref="AM73" si="169">IFERROR(O73/O72-1, "n/a")</f>
        <v>0.26248088621403176</v>
      </c>
      <c r="AN73" s="128">
        <f t="shared" ref="AN73" si="170">IFERROR(P73/P72-1, "n/a")</f>
        <v>0.1363177525268584</v>
      </c>
    </row>
    <row r="74" spans="1:40" x14ac:dyDescent="0.2">
      <c r="A74" s="31"/>
      <c r="B74" s="55"/>
      <c r="C74" s="55"/>
      <c r="D74" s="55"/>
      <c r="E74" s="55"/>
      <c r="F74" s="55"/>
      <c r="G74" s="55"/>
      <c r="H74" s="55"/>
      <c r="I74" s="55"/>
      <c r="J74" s="55"/>
      <c r="K74" s="55"/>
      <c r="L74" s="55"/>
      <c r="M74" s="55"/>
      <c r="N74" s="55"/>
      <c r="O74" s="55"/>
      <c r="P74" s="55"/>
      <c r="R74" s="128"/>
      <c r="S74" s="128"/>
      <c r="T74" s="128"/>
      <c r="U74" s="128"/>
      <c r="V74" s="128"/>
      <c r="W74" s="128"/>
      <c r="X74" s="128"/>
      <c r="Y74" s="128"/>
      <c r="Z74" s="128"/>
      <c r="AA74" s="128"/>
      <c r="AB74" s="128"/>
      <c r="AD74" s="128"/>
      <c r="AE74" s="128"/>
      <c r="AF74" s="128"/>
      <c r="AG74" s="128"/>
      <c r="AH74" s="128"/>
      <c r="AI74" s="128"/>
      <c r="AJ74" s="128"/>
      <c r="AK74" s="128"/>
      <c r="AL74" s="128"/>
      <c r="AM74" s="128"/>
      <c r="AN74" s="128"/>
    </row>
    <row r="75" spans="1:40" x14ac:dyDescent="0.2">
      <c r="A75" s="31"/>
      <c r="B75" s="55"/>
      <c r="C75" s="55"/>
      <c r="D75" s="55"/>
      <c r="E75" s="55"/>
      <c r="F75" s="55"/>
      <c r="G75" s="55"/>
      <c r="H75" s="55"/>
      <c r="I75" s="55"/>
      <c r="J75" s="55"/>
      <c r="K75" s="55"/>
      <c r="L75" s="55"/>
      <c r="M75" s="55"/>
      <c r="N75" s="55"/>
      <c r="O75" s="55"/>
      <c r="P75" s="55"/>
      <c r="R75" s="128"/>
      <c r="S75" s="128"/>
      <c r="T75" s="128"/>
      <c r="U75" s="128"/>
      <c r="V75" s="128"/>
      <c r="W75" s="128"/>
      <c r="X75" s="128"/>
      <c r="Y75" s="128"/>
      <c r="Z75" s="128"/>
      <c r="AA75" s="128"/>
      <c r="AB75" s="128"/>
      <c r="AD75" s="128"/>
      <c r="AE75" s="128"/>
      <c r="AF75" s="128"/>
      <c r="AG75" s="128"/>
      <c r="AH75" s="128"/>
      <c r="AI75" s="128"/>
      <c r="AJ75" s="128"/>
      <c r="AK75" s="128"/>
      <c r="AL75" s="128"/>
      <c r="AM75" s="128"/>
      <c r="AN75" s="128"/>
    </row>
    <row r="76" spans="1:40" x14ac:dyDescent="0.2">
      <c r="A76" s="31"/>
      <c r="B76" s="55"/>
      <c r="C76" s="55"/>
      <c r="D76" s="55"/>
      <c r="E76" s="55"/>
      <c r="F76" s="55"/>
      <c r="G76" s="55"/>
      <c r="H76" s="55"/>
      <c r="I76" s="55"/>
      <c r="J76" s="55"/>
      <c r="K76" s="55"/>
      <c r="L76" s="55"/>
      <c r="M76" s="55"/>
      <c r="N76" s="55"/>
      <c r="O76" s="55"/>
      <c r="P76" s="55"/>
      <c r="R76" s="128"/>
      <c r="S76" s="128"/>
      <c r="T76" s="128"/>
      <c r="U76" s="128"/>
      <c r="V76" s="128"/>
      <c r="W76" s="128"/>
      <c r="X76" s="128"/>
      <c r="Y76" s="128"/>
      <c r="Z76" s="128"/>
      <c r="AA76" s="128"/>
      <c r="AB76" s="128"/>
      <c r="AD76" s="128"/>
      <c r="AE76" s="128"/>
      <c r="AF76" s="128"/>
      <c r="AG76" s="128"/>
      <c r="AH76" s="128"/>
      <c r="AI76" s="128"/>
      <c r="AJ76" s="128"/>
      <c r="AK76" s="128"/>
      <c r="AL76" s="128"/>
      <c r="AM76" s="128"/>
      <c r="AN76" s="128"/>
    </row>
    <row r="77" spans="1:40" x14ac:dyDescent="0.2">
      <c r="A77" s="31"/>
      <c r="B77" s="55"/>
      <c r="C77" s="55"/>
      <c r="D77" s="55"/>
      <c r="E77" s="55"/>
      <c r="F77" s="55"/>
      <c r="G77" s="55"/>
      <c r="H77" s="55"/>
      <c r="I77" s="55"/>
      <c r="J77" s="55"/>
      <c r="K77" s="55"/>
      <c r="L77" s="55"/>
      <c r="M77" s="55"/>
      <c r="N77" s="55"/>
      <c r="O77" s="55"/>
      <c r="P77" s="55"/>
      <c r="R77" s="128"/>
      <c r="S77" s="128"/>
      <c r="T77" s="128"/>
      <c r="U77" s="128"/>
      <c r="V77" s="128"/>
      <c r="W77" s="128"/>
      <c r="X77" s="128"/>
      <c r="Y77" s="128"/>
      <c r="Z77" s="128"/>
      <c r="AA77" s="128"/>
      <c r="AB77" s="128"/>
      <c r="AD77" s="128"/>
      <c r="AE77" s="128"/>
      <c r="AF77" s="128"/>
      <c r="AG77" s="128"/>
      <c r="AH77" s="128"/>
      <c r="AI77" s="128"/>
      <c r="AJ77" s="128"/>
      <c r="AK77" s="128"/>
      <c r="AL77" s="128"/>
      <c r="AM77" s="128"/>
      <c r="AN77" s="128"/>
    </row>
    <row r="78" spans="1:40" x14ac:dyDescent="0.2">
      <c r="A78" s="80"/>
      <c r="D78" s="55"/>
      <c r="H78" s="55"/>
      <c r="P78" s="55"/>
      <c r="R78" s="128"/>
      <c r="S78" s="128"/>
      <c r="T78" s="128"/>
      <c r="U78" s="128"/>
      <c r="V78" s="128"/>
      <c r="W78" s="128"/>
      <c r="X78" s="128"/>
      <c r="Y78" s="128"/>
      <c r="Z78" s="128"/>
      <c r="AA78" s="128"/>
      <c r="AB78" s="128"/>
      <c r="AD78" s="128"/>
      <c r="AE78" s="128"/>
      <c r="AF78" s="128"/>
      <c r="AG78" s="128"/>
      <c r="AH78" s="128"/>
      <c r="AI78" s="128"/>
      <c r="AJ78" s="128"/>
      <c r="AK78" s="128"/>
      <c r="AL78" s="128"/>
      <c r="AM78" s="128"/>
      <c r="AN78" s="128"/>
    </row>
    <row r="79" spans="1:40" x14ac:dyDescent="0.2">
      <c r="A79" s="80"/>
      <c r="D79" s="55"/>
      <c r="H79" s="55"/>
      <c r="P79" s="55"/>
      <c r="R79" s="128"/>
      <c r="S79" s="128"/>
      <c r="T79" s="128"/>
      <c r="U79" s="128"/>
      <c r="V79" s="128"/>
      <c r="W79" s="128"/>
      <c r="X79" s="128"/>
      <c r="Y79" s="128"/>
      <c r="Z79" s="128"/>
      <c r="AA79" s="128"/>
      <c r="AB79" s="128"/>
      <c r="AD79" s="128"/>
      <c r="AE79" s="128"/>
      <c r="AF79" s="128"/>
      <c r="AG79" s="128"/>
      <c r="AH79" s="128"/>
      <c r="AI79" s="128"/>
      <c r="AJ79" s="128"/>
      <c r="AK79" s="128"/>
      <c r="AL79" s="128"/>
      <c r="AM79" s="128"/>
      <c r="AN79" s="128"/>
    </row>
  </sheetData>
  <mergeCells count="8">
    <mergeCell ref="AD16:AN16"/>
    <mergeCell ref="AD17:AF17"/>
    <mergeCell ref="AH17:AN17"/>
    <mergeCell ref="F17:H17"/>
    <mergeCell ref="J17:P17"/>
    <mergeCell ref="R17:T17"/>
    <mergeCell ref="V17:AB17"/>
    <mergeCell ref="R16:AB16"/>
  </mergeCells>
  <phoneticPr fontId="42" type="noConversion"/>
  <pageMargins left="0.75" right="0.75" top="1.25" bottom="0.75" header="0.4" footer="0.5"/>
  <pageSetup scale="9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BB64AB5750E49B81D24B6AA7D1C9D" ma:contentTypeVersion="11" ma:contentTypeDescription="Create a new document." ma:contentTypeScope="" ma:versionID="963d8d3cfe0ea54109e384be584ddba5">
  <xsd:schema xmlns:xsd="http://www.w3.org/2001/XMLSchema" xmlns:xs="http://www.w3.org/2001/XMLSchema" xmlns:p="http://schemas.microsoft.com/office/2006/metadata/properties" xmlns:ns2="052fcd58-9aee-4472-a62e-cd060cf17360" xmlns:ns3="e6e304b3-1704-4df4-94f1-ad3c6fe5ad40" targetNamespace="http://schemas.microsoft.com/office/2006/metadata/properties" ma:root="true" ma:fieldsID="3e6dd8241e762128103406062c8ff817" ns2:_="" ns3:_="">
    <xsd:import namespace="052fcd58-9aee-4472-a62e-cd060cf17360"/>
    <xsd:import namespace="e6e304b3-1704-4df4-94f1-ad3c6fe5ad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2fcd58-9aee-4472-a62e-cd060cf17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b6a382-65b0-46c6-8055-814c791b4f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e304b3-1704-4df4-94f1-ad3c6fe5ad4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1968e5b-47cf-4e3b-b7d0-1c731a62ce7f}" ma:internalName="TaxCatchAll" ma:showField="CatchAllData" ma:web="e6e304b3-1704-4df4-94f1-ad3c6fe5a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52fcd58-9aee-4472-a62e-cd060cf17360">
      <Terms xmlns="http://schemas.microsoft.com/office/infopath/2007/PartnerControls"/>
    </lcf76f155ced4ddcb4097134ff3c332f>
    <TaxCatchAll xmlns="e6e304b3-1704-4df4-94f1-ad3c6fe5ad40" xsi:nil="true"/>
  </documentManagement>
</p:properties>
</file>

<file path=customXml/itemProps1.xml><?xml version="1.0" encoding="utf-8"?>
<ds:datastoreItem xmlns:ds="http://schemas.openxmlformats.org/officeDocument/2006/customXml" ds:itemID="{E45358FC-1344-4E03-8F4B-173288453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2fcd58-9aee-4472-a62e-cd060cf17360"/>
    <ds:schemaRef ds:uri="e6e304b3-1704-4df4-94f1-ad3c6fe5a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60F0D0-8CDC-4691-B6CF-533B49273CB3}">
  <ds:schemaRefs>
    <ds:schemaRef ds:uri="http://schemas.microsoft.com/sharepoint/v3/contenttype/forms"/>
  </ds:schemaRefs>
</ds:datastoreItem>
</file>

<file path=customXml/itemProps3.xml><?xml version="1.0" encoding="utf-8"?>
<ds:datastoreItem xmlns:ds="http://schemas.openxmlformats.org/officeDocument/2006/customXml" ds:itemID="{AFF10234-EE09-4918-8516-6380103A8F17}">
  <ds:schemaRefs>
    <ds:schemaRef ds:uri="e6e304b3-1704-4df4-94f1-ad3c6fe5ad40"/>
    <ds:schemaRef ds:uri="http://purl.org/dc/term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052fcd58-9aee-4472-a62e-cd060cf1736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MBS Issuance</vt:lpstr>
      <vt:lpstr>Trading Volume - $</vt:lpstr>
      <vt:lpstr>Trading Volume - #</vt:lpstr>
      <vt:lpstr>Fact Book $</vt:lpstr>
      <vt:lpstr>Fact Book #</vt:lpstr>
      <vt:lpstr>MBS Outstanding</vt:lpstr>
      <vt:lpstr>Non-Agency Issuance</vt:lpstr>
      <vt:lpstr>NonAgency Outstanding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2016-06-01T17:58:33Z</dcterms:created>
  <dcterms:modified xsi:type="dcterms:W3CDTF">2026-04-03T20:49:28Z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0x01010080BBB64AB5750E49B81D24B6AA7D1C9D</vt:lpwstr>
  </property>
  <property fmtid="{D5CDD505-2E9C-101B-9397-08002B2CF9AE}" pid="3" name="MediaServiceImageTags">
    <vt:lpwstr/>
  </property>
  <property fmtid="{D5CDD505-2E9C-101B-9397-08002B2CF9AE}" pid="4" name="_MarkAsFinal">
    <vt:bool>true</vt:bool>
  </property>
</Properties>
</file>