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Shared With Me\Research\Data\Data - Website\"/>
    </mc:Choice>
  </mc:AlternateContent>
  <xr:revisionPtr revIDLastSave="0" documentId="13_ncr:1_{8AFC5C9B-43DA-4643-A547-1AFA3111C938}" xr6:coauthVersionLast="47" xr6:coauthVersionMax="47" xr10:uidLastSave="{00000000-0000-0000-0000-000000000000}"/>
  <bookViews>
    <workbookView xWindow="4695" yWindow="-16050" windowWidth="20745" windowHeight="14385" xr2:uid="{00000000-000D-0000-FFFF-FFFF00000000}"/>
  </bookViews>
  <sheets>
    <sheet name="Table of Contents" sheetId="5" r:id="rId1"/>
    <sheet name="Outstanding" sheetId="7" r:id="rId2"/>
    <sheet name="Issuance" sheetId="2" r:id="rId3"/>
    <sheet name="Trading Volume" sheetId="8" r:id="rId4"/>
  </sheets>
  <definedNames>
    <definedName name="_xlnm.Print_Area" localSheetId="2">Issuance!$A$1:$H$35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2" l="1"/>
  <c r="Y17" i="7"/>
  <c r="W17" i="7"/>
  <c r="V17" i="7"/>
  <c r="U17" i="7"/>
  <c r="S17" i="7"/>
  <c r="K10" i="7"/>
  <c r="K34" i="8"/>
  <c r="Q32" i="2"/>
  <c r="M35" i="8"/>
  <c r="S29" i="7"/>
  <c r="U29" i="7"/>
  <c r="V29" i="7"/>
  <c r="W29" i="7"/>
  <c r="Y29" i="7"/>
  <c r="AB29" i="7"/>
  <c r="AD29" i="7"/>
  <c r="AE29" i="7"/>
  <c r="AF29" i="7"/>
  <c r="AH29" i="7"/>
  <c r="S18" i="7"/>
  <c r="U18" i="7"/>
  <c r="V18" i="7"/>
  <c r="W18" i="7"/>
  <c r="Y18" i="7"/>
  <c r="S19" i="7"/>
  <c r="U19" i="7"/>
  <c r="V19" i="7"/>
  <c r="W19" i="7"/>
  <c r="Y19" i="7"/>
  <c r="L6" i="5"/>
  <c r="Q22" i="8"/>
  <c r="J45" i="2"/>
  <c r="AB26" i="7"/>
  <c r="AD26" i="7"/>
  <c r="AE26" i="7"/>
  <c r="AF26" i="7"/>
  <c r="AH26" i="7"/>
  <c r="AB27" i="7"/>
  <c r="AD27" i="7"/>
  <c r="AE27" i="7"/>
  <c r="AF27" i="7"/>
  <c r="AH27" i="7"/>
  <c r="AB28" i="7"/>
  <c r="AD28" i="7"/>
  <c r="AE28" i="7"/>
  <c r="AF28" i="7"/>
  <c r="AH28" i="7"/>
  <c r="S28" i="7"/>
  <c r="S26" i="7"/>
  <c r="U26" i="7"/>
  <c r="V26" i="7"/>
  <c r="W26" i="7"/>
  <c r="Y26" i="7"/>
  <c r="S27" i="7"/>
  <c r="U27" i="7"/>
  <c r="V27" i="7"/>
  <c r="W27" i="7"/>
  <c r="Y27" i="7"/>
  <c r="U28" i="7"/>
  <c r="V28" i="7"/>
  <c r="W28" i="7"/>
  <c r="Y28" i="7"/>
  <c r="T46" i="8"/>
  <c r="U46" i="8"/>
  <c r="V46" i="8"/>
  <c r="W46" i="8"/>
  <c r="X46" i="8"/>
  <c r="Y46" i="8"/>
  <c r="Z46" i="8"/>
  <c r="S46" i="8"/>
  <c r="K46" i="8"/>
  <c r="L46" i="8"/>
  <c r="M46" i="8"/>
  <c r="N46" i="8"/>
  <c r="O46" i="8"/>
  <c r="P46" i="8"/>
  <c r="Q46" i="8"/>
  <c r="AB46" i="8"/>
  <c r="AC46" i="8"/>
  <c r="AD46" i="8"/>
  <c r="AE46" i="8"/>
  <c r="AF46" i="8"/>
  <c r="AG46" i="8"/>
  <c r="AH46" i="8"/>
  <c r="AI46" i="8"/>
  <c r="Y46" i="2"/>
  <c r="Z46" i="2"/>
  <c r="AA46" i="2"/>
  <c r="AB46" i="2"/>
  <c r="AC46" i="2"/>
  <c r="AD46" i="2"/>
  <c r="AE46" i="2"/>
  <c r="R46" i="2"/>
  <c r="S46" i="2"/>
  <c r="T46" i="2"/>
  <c r="U46" i="2"/>
  <c r="V46" i="2"/>
  <c r="W46" i="2"/>
  <c r="J46" i="2"/>
  <c r="K46" i="2"/>
  <c r="L46" i="2"/>
  <c r="M46" i="2"/>
  <c r="N46" i="2"/>
  <c r="O46" i="2"/>
  <c r="K32" i="8"/>
  <c r="L32" i="8"/>
  <c r="M32" i="8"/>
  <c r="N32" i="8"/>
  <c r="O32" i="8"/>
  <c r="P32" i="8"/>
  <c r="Q32" i="8"/>
  <c r="S32" i="8"/>
  <c r="T32" i="8"/>
  <c r="U32" i="8"/>
  <c r="V32" i="8"/>
  <c r="W32" i="8"/>
  <c r="X32" i="8"/>
  <c r="Y32" i="8"/>
  <c r="Z32" i="8"/>
  <c r="AB32" i="8"/>
  <c r="AC32" i="8"/>
  <c r="AD32" i="8"/>
  <c r="AE32" i="8"/>
  <c r="AF32" i="8"/>
  <c r="AG32" i="8"/>
  <c r="AH32" i="8"/>
  <c r="AI32" i="8"/>
  <c r="K45" i="8"/>
  <c r="L45" i="8"/>
  <c r="M45" i="8"/>
  <c r="N45" i="8"/>
  <c r="O45" i="8"/>
  <c r="P45" i="8"/>
  <c r="Q45" i="8"/>
  <c r="AB45" i="8"/>
  <c r="AC45" i="8"/>
  <c r="AD45" i="8"/>
  <c r="AE45" i="8"/>
  <c r="AF45" i="8"/>
  <c r="AG45" i="8"/>
  <c r="AH45" i="8"/>
  <c r="AI45" i="8"/>
  <c r="J32" i="2"/>
  <c r="K32" i="2"/>
  <c r="L32" i="2"/>
  <c r="M32" i="2"/>
  <c r="N32" i="2"/>
  <c r="O32" i="2"/>
  <c r="R32" i="2"/>
  <c r="S32" i="2"/>
  <c r="T32" i="2"/>
  <c r="U32" i="2"/>
  <c r="V32" i="2"/>
  <c r="W32" i="2"/>
  <c r="Y32" i="2"/>
  <c r="Z32" i="2"/>
  <c r="AA32" i="2"/>
  <c r="AB32" i="2"/>
  <c r="AC32" i="2"/>
  <c r="AD32" i="2"/>
  <c r="AE32" i="2"/>
  <c r="K45" i="2"/>
  <c r="L45" i="2"/>
  <c r="M45" i="2"/>
  <c r="N45" i="2"/>
  <c r="O45" i="2"/>
  <c r="Y45" i="2"/>
  <c r="Z45" i="2"/>
  <c r="AA45" i="2"/>
  <c r="AB45" i="2"/>
  <c r="AC45" i="2"/>
  <c r="AD45" i="2"/>
  <c r="AE45" i="2"/>
  <c r="K44" i="8"/>
  <c r="L44" i="8"/>
  <c r="M44" i="8"/>
  <c r="N44" i="8"/>
  <c r="O44" i="8"/>
  <c r="P44" i="8"/>
  <c r="Q44" i="8"/>
  <c r="AB44" i="8"/>
  <c r="AC44" i="8"/>
  <c r="AD44" i="8"/>
  <c r="AE44" i="8"/>
  <c r="AF44" i="8"/>
  <c r="AG44" i="8"/>
  <c r="AH44" i="8"/>
  <c r="AI44" i="8"/>
  <c r="J44" i="2"/>
  <c r="K44" i="2"/>
  <c r="L44" i="2"/>
  <c r="M44" i="2"/>
  <c r="N44" i="2"/>
  <c r="O44" i="2"/>
  <c r="Y44" i="2"/>
  <c r="Z44" i="2"/>
  <c r="AA44" i="2"/>
  <c r="AB44" i="2"/>
  <c r="AC44" i="2"/>
  <c r="AD44" i="2"/>
  <c r="AE44" i="2"/>
  <c r="J43" i="2"/>
  <c r="K43" i="2"/>
  <c r="L43" i="2"/>
  <c r="M43" i="2"/>
  <c r="N43" i="2"/>
  <c r="O43" i="2"/>
  <c r="Y43" i="2"/>
  <c r="Z43" i="2"/>
  <c r="AA43" i="2"/>
  <c r="AB43" i="2"/>
  <c r="AC43" i="2"/>
  <c r="AD43" i="2"/>
  <c r="AE43" i="2"/>
  <c r="K43" i="8"/>
  <c r="L43" i="8"/>
  <c r="M43" i="8"/>
  <c r="N43" i="8"/>
  <c r="O43" i="8"/>
  <c r="P43" i="8"/>
  <c r="Q43" i="8"/>
  <c r="AB43" i="8"/>
  <c r="AC43" i="8"/>
  <c r="AD43" i="8"/>
  <c r="AE43" i="8"/>
  <c r="AF43" i="8"/>
  <c r="AG43" i="8"/>
  <c r="AH43" i="8"/>
  <c r="AI43" i="8"/>
  <c r="K42" i="8"/>
  <c r="L42" i="8"/>
  <c r="M42" i="8"/>
  <c r="N42" i="8"/>
  <c r="O42" i="8"/>
  <c r="P42" i="8"/>
  <c r="Q42" i="8"/>
  <c r="AB42" i="8"/>
  <c r="AC42" i="8"/>
  <c r="AD42" i="8"/>
  <c r="AE42" i="8"/>
  <c r="AF42" i="8"/>
  <c r="AG42" i="8"/>
  <c r="AH42" i="8"/>
  <c r="AI42" i="8"/>
  <c r="K31" i="8"/>
  <c r="L31" i="8"/>
  <c r="M31" i="8"/>
  <c r="N31" i="8"/>
  <c r="O31" i="8"/>
  <c r="P31" i="8"/>
  <c r="Q31" i="8"/>
  <c r="S31" i="8"/>
  <c r="T31" i="8"/>
  <c r="U31" i="8"/>
  <c r="V31" i="8"/>
  <c r="W31" i="8"/>
  <c r="X31" i="8"/>
  <c r="Y31" i="8"/>
  <c r="Z31" i="8"/>
  <c r="AB31" i="8"/>
  <c r="AC31" i="8"/>
  <c r="AD31" i="8"/>
  <c r="AE31" i="8"/>
  <c r="AF31" i="8"/>
  <c r="AG31" i="8"/>
  <c r="AH31" i="8"/>
  <c r="AI31" i="8"/>
  <c r="J31" i="2"/>
  <c r="K31" i="2"/>
  <c r="L31" i="2"/>
  <c r="M31" i="2"/>
  <c r="N31" i="2"/>
  <c r="O31" i="2"/>
  <c r="Q31" i="2"/>
  <c r="R31" i="2"/>
  <c r="S31" i="2"/>
  <c r="T31" i="2"/>
  <c r="U31" i="2"/>
  <c r="V31" i="2"/>
  <c r="W31" i="2"/>
  <c r="Y31" i="2"/>
  <c r="Z31" i="2"/>
  <c r="AA31" i="2"/>
  <c r="AB31" i="2"/>
  <c r="AC31" i="2"/>
  <c r="AD31" i="2"/>
  <c r="AE31" i="2"/>
  <c r="J42" i="2"/>
  <c r="K42" i="2"/>
  <c r="L42" i="2"/>
  <c r="M42" i="2"/>
  <c r="N42" i="2"/>
  <c r="O42" i="2"/>
  <c r="Y42" i="2"/>
  <c r="Z42" i="2"/>
  <c r="AA42" i="2"/>
  <c r="AB42" i="2"/>
  <c r="AC42" i="2"/>
  <c r="AD42" i="2"/>
  <c r="AE42" i="2"/>
  <c r="K41" i="8"/>
  <c r="L41" i="8"/>
  <c r="M41" i="8"/>
  <c r="N41" i="8"/>
  <c r="O41" i="8"/>
  <c r="P41" i="8"/>
  <c r="Q41" i="8"/>
  <c r="AB41" i="8"/>
  <c r="AC41" i="8"/>
  <c r="AD41" i="8"/>
  <c r="AE41" i="8"/>
  <c r="AF41" i="8"/>
  <c r="AG41" i="8"/>
  <c r="AH41" i="8"/>
  <c r="AI41" i="8"/>
  <c r="J41" i="2"/>
  <c r="K41" i="2"/>
  <c r="L41" i="2"/>
  <c r="M41" i="2"/>
  <c r="N41" i="2"/>
  <c r="O41" i="2"/>
  <c r="Y41" i="2"/>
  <c r="Z41" i="2"/>
  <c r="AA41" i="2"/>
  <c r="AB41" i="2"/>
  <c r="AC41" i="2"/>
  <c r="AD41" i="2"/>
  <c r="AE41" i="2"/>
  <c r="S25" i="7"/>
  <c r="U25" i="7"/>
  <c r="V25" i="7"/>
  <c r="W25" i="7"/>
  <c r="Y25" i="7"/>
  <c r="AB25" i="7"/>
  <c r="AD25" i="7"/>
  <c r="AE25" i="7"/>
  <c r="AF25" i="7"/>
  <c r="AH25" i="7"/>
  <c r="K40" i="8"/>
  <c r="L40" i="8"/>
  <c r="M40" i="8"/>
  <c r="N40" i="8"/>
  <c r="O40" i="8"/>
  <c r="P40" i="8"/>
  <c r="Q40" i="8"/>
  <c r="AB40" i="8"/>
  <c r="AC40" i="8"/>
  <c r="AD40" i="8"/>
  <c r="AE40" i="8"/>
  <c r="AF40" i="8"/>
  <c r="AG40" i="8"/>
  <c r="AH40" i="8"/>
  <c r="AI40" i="8"/>
  <c r="J40" i="2"/>
  <c r="K40" i="2"/>
  <c r="L40" i="2"/>
  <c r="M40" i="2"/>
  <c r="N40" i="2"/>
  <c r="O40" i="2"/>
  <c r="Y40" i="2"/>
  <c r="Z40" i="2"/>
  <c r="AA40" i="2"/>
  <c r="AB40" i="2"/>
  <c r="AC40" i="2"/>
  <c r="AD40" i="2"/>
  <c r="AE40" i="2"/>
  <c r="K30" i="8"/>
  <c r="L30" i="8"/>
  <c r="M30" i="8"/>
  <c r="N30" i="8"/>
  <c r="O30" i="8"/>
  <c r="P30" i="8"/>
  <c r="Q30" i="8"/>
  <c r="S30" i="8"/>
  <c r="T30" i="8"/>
  <c r="U30" i="8"/>
  <c r="V30" i="8"/>
  <c r="W30" i="8"/>
  <c r="X30" i="8"/>
  <c r="Y30" i="8"/>
  <c r="Z30" i="8"/>
  <c r="AB30" i="8"/>
  <c r="AC30" i="8"/>
  <c r="AD30" i="8"/>
  <c r="AE30" i="8"/>
  <c r="AF30" i="8"/>
  <c r="AG30" i="8"/>
  <c r="AH30" i="8"/>
  <c r="AI30" i="8"/>
  <c r="K39" i="8"/>
  <c r="L39" i="8"/>
  <c r="M39" i="8"/>
  <c r="N39" i="8"/>
  <c r="O39" i="8"/>
  <c r="P39" i="8"/>
  <c r="Q39" i="8"/>
  <c r="AB39" i="8"/>
  <c r="AC39" i="8"/>
  <c r="AD39" i="8"/>
  <c r="AE39" i="8"/>
  <c r="AF39" i="8"/>
  <c r="AG39" i="8"/>
  <c r="AH39" i="8"/>
  <c r="AI39" i="8"/>
  <c r="K19" i="8"/>
  <c r="L19" i="8"/>
  <c r="M19" i="8"/>
  <c r="N19" i="8"/>
  <c r="O19" i="8"/>
  <c r="P19" i="8"/>
  <c r="Q19" i="8"/>
  <c r="S19" i="8"/>
  <c r="T19" i="8"/>
  <c r="U19" i="8"/>
  <c r="V19" i="8"/>
  <c r="W19" i="8"/>
  <c r="X19" i="8"/>
  <c r="Y19" i="8"/>
  <c r="Z19" i="8"/>
  <c r="J19" i="2"/>
  <c r="K19" i="2"/>
  <c r="L19" i="2"/>
  <c r="M19" i="2"/>
  <c r="N19" i="2"/>
  <c r="O19" i="2"/>
  <c r="Q19" i="2"/>
  <c r="R19" i="2"/>
  <c r="S19" i="2"/>
  <c r="T19" i="2"/>
  <c r="U19" i="2"/>
  <c r="V19" i="2"/>
  <c r="W19" i="2"/>
  <c r="J39" i="2"/>
  <c r="K39" i="2"/>
  <c r="L39" i="2"/>
  <c r="M39" i="2"/>
  <c r="N39" i="2"/>
  <c r="O39" i="2"/>
  <c r="Y39" i="2"/>
  <c r="Z39" i="2"/>
  <c r="AA39" i="2"/>
  <c r="AB39" i="2"/>
  <c r="AC39" i="2"/>
  <c r="AD39" i="2"/>
  <c r="AE39" i="2"/>
  <c r="J30" i="2"/>
  <c r="K30" i="2"/>
  <c r="L30" i="2"/>
  <c r="M30" i="2"/>
  <c r="N30" i="2"/>
  <c r="O30" i="2"/>
  <c r="Q30" i="2"/>
  <c r="R30" i="2"/>
  <c r="S30" i="2"/>
  <c r="T30" i="2"/>
  <c r="U30" i="2"/>
  <c r="V30" i="2"/>
  <c r="W30" i="2"/>
  <c r="Y30" i="2"/>
  <c r="Z30" i="2"/>
  <c r="AA30" i="2"/>
  <c r="AB30" i="2"/>
  <c r="AC30" i="2"/>
  <c r="AD30" i="2"/>
  <c r="AE30" i="2"/>
  <c r="K38" i="8"/>
  <c r="L38" i="8"/>
  <c r="M38" i="8"/>
  <c r="N38" i="8"/>
  <c r="O38" i="8"/>
  <c r="P38" i="8"/>
  <c r="Q38" i="8"/>
  <c r="AB38" i="8"/>
  <c r="AC38" i="8"/>
  <c r="AD38" i="8"/>
  <c r="AE38" i="8"/>
  <c r="AF38" i="8"/>
  <c r="AG38" i="8"/>
  <c r="AH38" i="8"/>
  <c r="AI38" i="8"/>
  <c r="J38" i="2"/>
  <c r="K38" i="2"/>
  <c r="L38" i="2"/>
  <c r="M38" i="2"/>
  <c r="N38" i="2"/>
  <c r="O38" i="2"/>
  <c r="Y38" i="2"/>
  <c r="Z38" i="2"/>
  <c r="AA38" i="2"/>
  <c r="AB38" i="2"/>
  <c r="AC38" i="2"/>
  <c r="AD38" i="2"/>
  <c r="AE38" i="2"/>
  <c r="AB37" i="8"/>
  <c r="AC37" i="8"/>
  <c r="J37" i="2"/>
  <c r="K37" i="2"/>
  <c r="L37" i="2"/>
  <c r="M37" i="2"/>
  <c r="N37" i="2"/>
  <c r="O37" i="2"/>
  <c r="Y37" i="2"/>
  <c r="Z37" i="2"/>
  <c r="AA37" i="2"/>
  <c r="AB37" i="2"/>
  <c r="AC37" i="2"/>
  <c r="AD37" i="2"/>
  <c r="AE37" i="2"/>
  <c r="Q37" i="8"/>
  <c r="AG37" i="8"/>
  <c r="AF37" i="8"/>
  <c r="AE37" i="8"/>
  <c r="AD37" i="8"/>
  <c r="AH37" i="8"/>
  <c r="L36" i="8"/>
  <c r="AB36" i="8"/>
  <c r="AC36" i="8"/>
  <c r="AD36" i="8"/>
  <c r="AE36" i="8"/>
  <c r="AF36" i="8"/>
  <c r="AG36" i="8"/>
  <c r="AH36" i="8"/>
  <c r="L29" i="8"/>
  <c r="S29" i="8"/>
  <c r="T29" i="8"/>
  <c r="U29" i="8"/>
  <c r="V29" i="8"/>
  <c r="W29" i="8"/>
  <c r="X29" i="8"/>
  <c r="Y29" i="8"/>
  <c r="AB29" i="8"/>
  <c r="AC29" i="8"/>
  <c r="AD29" i="8"/>
  <c r="AE29" i="8"/>
  <c r="AF29" i="8"/>
  <c r="AG29" i="8"/>
  <c r="AH29" i="8"/>
  <c r="K29" i="2"/>
  <c r="Q29" i="2"/>
  <c r="R29" i="2"/>
  <c r="S29" i="2"/>
  <c r="T29" i="2"/>
  <c r="U29" i="2"/>
  <c r="V29" i="2"/>
  <c r="Y29" i="2"/>
  <c r="Z29" i="2"/>
  <c r="AA29" i="2"/>
  <c r="AB29" i="2"/>
  <c r="AC29" i="2"/>
  <c r="AD29" i="2"/>
  <c r="K36" i="2"/>
  <c r="Y36" i="2"/>
  <c r="Z36" i="2"/>
  <c r="AA36" i="2"/>
  <c r="AB36" i="2"/>
  <c r="AC36" i="2"/>
  <c r="AD36" i="2"/>
  <c r="M37" i="8"/>
  <c r="O37" i="8"/>
  <c r="L37" i="8"/>
  <c r="AI37" i="8"/>
  <c r="K37" i="8"/>
  <c r="N37" i="8"/>
  <c r="P37" i="8"/>
  <c r="K36" i="8"/>
  <c r="O36" i="2"/>
  <c r="N36" i="2"/>
  <c r="J36" i="2"/>
  <c r="J29" i="2"/>
  <c r="Q36" i="8"/>
  <c r="P36" i="8"/>
  <c r="O36" i="8"/>
  <c r="N36" i="8"/>
  <c r="M36" i="8"/>
  <c r="K29" i="8"/>
  <c r="Q29" i="8"/>
  <c r="P29" i="8"/>
  <c r="O29" i="8"/>
  <c r="N29" i="8"/>
  <c r="M29" i="8"/>
  <c r="O29" i="2"/>
  <c r="N29" i="2"/>
  <c r="M29" i="2"/>
  <c r="L29" i="2"/>
  <c r="M36" i="2"/>
  <c r="L36" i="2"/>
  <c r="AB24" i="7"/>
  <c r="AD24" i="7"/>
  <c r="AE24" i="7"/>
  <c r="AF24" i="7"/>
  <c r="AH24" i="7"/>
  <c r="Y35" i="2"/>
  <c r="Z35" i="2"/>
  <c r="AA35" i="2"/>
  <c r="AB35" i="2"/>
  <c r="AC35" i="2"/>
  <c r="AD35" i="2"/>
  <c r="AB35" i="8"/>
  <c r="AC35" i="8"/>
  <c r="AD35" i="8"/>
  <c r="AE35" i="8"/>
  <c r="AF35" i="8"/>
  <c r="AG35" i="8"/>
  <c r="AH35" i="8"/>
  <c r="K35" i="8"/>
  <c r="AI36" i="8"/>
  <c r="K35" i="2"/>
  <c r="AE36" i="2"/>
  <c r="P35" i="8"/>
  <c r="O35" i="8"/>
  <c r="Q35" i="8"/>
  <c r="O35" i="2"/>
  <c r="N35" i="2"/>
  <c r="M35" i="2"/>
  <c r="L35" i="2"/>
  <c r="J35" i="2"/>
  <c r="N35" i="8"/>
  <c r="L35" i="8"/>
  <c r="O10" i="8"/>
  <c r="Q27" i="8"/>
  <c r="Q26" i="8"/>
  <c r="Q24" i="8"/>
  <c r="O21" i="8"/>
  <c r="K9" i="8"/>
  <c r="L11" i="8"/>
  <c r="Q12" i="8"/>
  <c r="O13" i="8"/>
  <c r="P14" i="8"/>
  <c r="K15" i="8"/>
  <c r="O16" i="8"/>
  <c r="K17" i="8"/>
  <c r="K18" i="8"/>
  <c r="O24" i="2"/>
  <c r="J26" i="2"/>
  <c r="L27" i="2"/>
  <c r="N22" i="2"/>
  <c r="L21" i="2"/>
  <c r="J9" i="2"/>
  <c r="K10" i="2"/>
  <c r="J11" i="2"/>
  <c r="K12" i="2"/>
  <c r="L13" i="2"/>
  <c r="J14" i="2"/>
  <c r="J15" i="2"/>
  <c r="M16" i="2"/>
  <c r="J17" i="2"/>
  <c r="L18" i="2"/>
  <c r="O15" i="8"/>
  <c r="P15" i="8"/>
  <c r="N15" i="8"/>
  <c r="M15" i="8"/>
  <c r="L15" i="8"/>
  <c r="N14" i="8"/>
  <c r="K14" i="8"/>
  <c r="M14" i="8"/>
  <c r="L14" i="8"/>
  <c r="O14" i="8"/>
  <c r="Q14" i="8"/>
  <c r="Q25" i="8"/>
  <c r="Z29" i="8"/>
  <c r="Q28" i="8"/>
  <c r="AI29" i="8"/>
  <c r="M25" i="2"/>
  <c r="W29" i="2"/>
  <c r="J28" i="2"/>
  <c r="AE29" i="2"/>
  <c r="Q34" i="8"/>
  <c r="AI35" i="8"/>
  <c r="O34" i="2"/>
  <c r="AE35" i="2"/>
  <c r="Q13" i="8"/>
  <c r="M13" i="8"/>
  <c r="L13" i="8"/>
  <c r="L12" i="8"/>
  <c r="L16" i="2"/>
  <c r="O27" i="2"/>
  <c r="M26" i="2"/>
  <c r="O16" i="2"/>
  <c r="N24" i="2"/>
  <c r="M15" i="2"/>
  <c r="L24" i="2"/>
  <c r="O15" i="2"/>
  <c r="K24" i="2"/>
  <c r="N34" i="2"/>
  <c r="N26" i="2"/>
  <c r="K18" i="2"/>
  <c r="N15" i="2"/>
  <c r="O22" i="2"/>
  <c r="K25" i="2"/>
  <c r="O21" i="2"/>
  <c r="N27" i="2"/>
  <c r="L34" i="2"/>
  <c r="O17" i="2"/>
  <c r="L15" i="2"/>
  <c r="M10" i="2"/>
  <c r="J27" i="2"/>
  <c r="K15" i="2"/>
  <c r="J10" i="2"/>
  <c r="O28" i="2"/>
  <c r="K13" i="2"/>
  <c r="M18" i="2"/>
  <c r="M27" i="2"/>
  <c r="N25" i="2"/>
  <c r="J18" i="2"/>
  <c r="O14" i="2"/>
  <c r="J13" i="2"/>
  <c r="M22" i="2"/>
  <c r="K27" i="2"/>
  <c r="O25" i="2"/>
  <c r="J24" i="2"/>
  <c r="K34" i="2"/>
  <c r="N14" i="2"/>
  <c r="M9" i="2"/>
  <c r="M14" i="2"/>
  <c r="M17" i="2"/>
  <c r="L14" i="2"/>
  <c r="J12" i="2"/>
  <c r="O9" i="2"/>
  <c r="M28" i="2"/>
  <c r="L25" i="2"/>
  <c r="K14" i="2"/>
  <c r="N21" i="2"/>
  <c r="O26" i="2"/>
  <c r="O18" i="2"/>
  <c r="N16" i="2"/>
  <c r="N13" i="2"/>
  <c r="O10" i="2"/>
  <c r="L26" i="2"/>
  <c r="K12" i="8"/>
  <c r="O12" i="8"/>
  <c r="P12" i="8"/>
  <c r="N12" i="8"/>
  <c r="K11" i="8"/>
  <c r="K10" i="8"/>
  <c r="O26" i="8"/>
  <c r="Q17" i="8"/>
  <c r="P17" i="8"/>
  <c r="Q16" i="8"/>
  <c r="M16" i="8"/>
  <c r="Q9" i="8"/>
  <c r="O18" i="8"/>
  <c r="P13" i="8"/>
  <c r="P9" i="8"/>
  <c r="O25" i="8"/>
  <c r="O17" i="8"/>
  <c r="Q15" i="8"/>
  <c r="N13" i="8"/>
  <c r="M12" i="8"/>
  <c r="K13" i="8"/>
  <c r="O27" i="8"/>
  <c r="O34" i="8"/>
  <c r="P16" i="8"/>
  <c r="N16" i="8"/>
  <c r="O9" i="8"/>
  <c r="O24" i="8"/>
  <c r="O28" i="8"/>
  <c r="L34" i="8"/>
  <c r="N34" i="8"/>
  <c r="M34" i="8"/>
  <c r="P34" i="8"/>
  <c r="K24" i="8"/>
  <c r="K25" i="8"/>
  <c r="K28" i="8"/>
  <c r="L24" i="8"/>
  <c r="L25" i="8"/>
  <c r="L26" i="8"/>
  <c r="L27" i="8"/>
  <c r="L28" i="8"/>
  <c r="K27" i="8"/>
  <c r="M24" i="8"/>
  <c r="M25" i="8"/>
  <c r="M26" i="8"/>
  <c r="M27" i="8"/>
  <c r="M28" i="8"/>
  <c r="K26" i="8"/>
  <c r="N24" i="8"/>
  <c r="N25" i="8"/>
  <c r="N26" i="8"/>
  <c r="N27" i="8"/>
  <c r="N28" i="8"/>
  <c r="P24" i="8"/>
  <c r="P25" i="8"/>
  <c r="P26" i="8"/>
  <c r="P27" i="8"/>
  <c r="P28" i="8"/>
  <c r="K21" i="8"/>
  <c r="M21" i="8"/>
  <c r="N21" i="8"/>
  <c r="L21" i="8"/>
  <c r="P21" i="8"/>
  <c r="Q21" i="8"/>
  <c r="O11" i="8"/>
  <c r="Q11" i="8"/>
  <c r="P18" i="8"/>
  <c r="P10" i="8"/>
  <c r="N18" i="8"/>
  <c r="M17" i="8"/>
  <c r="L16" i="8"/>
  <c r="P11" i="8"/>
  <c r="N10" i="8"/>
  <c r="M9" i="8"/>
  <c r="Q18" i="8"/>
  <c r="N17" i="8"/>
  <c r="N9" i="8"/>
  <c r="M18" i="8"/>
  <c r="L17" i="8"/>
  <c r="K16" i="8"/>
  <c r="N11" i="8"/>
  <c r="M10" i="8"/>
  <c r="L9" i="8"/>
  <c r="L18" i="8"/>
  <c r="M11" i="8"/>
  <c r="L10" i="8"/>
  <c r="Q10" i="8"/>
  <c r="J34" i="2"/>
  <c r="M34" i="2"/>
  <c r="N28" i="2"/>
  <c r="K26" i="2"/>
  <c r="J25" i="2"/>
  <c r="L28" i="2"/>
  <c r="K28" i="2"/>
  <c r="M24" i="2"/>
  <c r="M21" i="2"/>
  <c r="J22" i="2"/>
  <c r="J21" i="2"/>
  <c r="K21" i="2"/>
  <c r="L22" i="2"/>
  <c r="K22" i="2"/>
  <c r="N9" i="2"/>
  <c r="N17" i="2"/>
  <c r="N18" i="2"/>
  <c r="L17" i="2"/>
  <c r="K16" i="2"/>
  <c r="M12" i="2"/>
  <c r="O11" i="2"/>
  <c r="N10" i="2"/>
  <c r="L9" i="2"/>
  <c r="K17" i="2"/>
  <c r="J16" i="2"/>
  <c r="M13" i="2"/>
  <c r="O12" i="2"/>
  <c r="N11" i="2"/>
  <c r="L10" i="2"/>
  <c r="K9" i="2"/>
  <c r="M11" i="2"/>
  <c r="O13" i="2"/>
  <c r="N12" i="2"/>
  <c r="L11" i="2"/>
  <c r="L12" i="2"/>
  <c r="K11" i="2"/>
  <c r="W28" i="8"/>
  <c r="S28" i="8"/>
  <c r="T28" i="8"/>
  <c r="U28" i="8"/>
  <c r="V28" i="8"/>
  <c r="X28" i="8"/>
  <c r="Y28" i="8"/>
  <c r="AF28" i="8"/>
  <c r="AB28" i="8"/>
  <c r="AC28" i="8"/>
  <c r="AD28" i="8"/>
  <c r="AE28" i="8"/>
  <c r="AG28" i="8"/>
  <c r="AH28" i="8"/>
  <c r="T28" i="2"/>
  <c r="Q28" i="2"/>
  <c r="R28" i="2"/>
  <c r="S28" i="2"/>
  <c r="U28" i="2"/>
  <c r="V28" i="2"/>
  <c r="AB28" i="2"/>
  <c r="Y28" i="2"/>
  <c r="Z28" i="2"/>
  <c r="AA28" i="2"/>
  <c r="AC28" i="2"/>
  <c r="AD28" i="2"/>
  <c r="AF27" i="8"/>
  <c r="AB27" i="8"/>
  <c r="AC27" i="8"/>
  <c r="AD27" i="8"/>
  <c r="AE27" i="8"/>
  <c r="AG27" i="8"/>
  <c r="AH27" i="8"/>
  <c r="AI28" i="8"/>
  <c r="AE28" i="2"/>
  <c r="AB27" i="2"/>
  <c r="Y27" i="2"/>
  <c r="Z27" i="2"/>
  <c r="AA27" i="2"/>
  <c r="AC27" i="2"/>
  <c r="AD27" i="2"/>
  <c r="AI27" i="8"/>
  <c r="Z28" i="8"/>
  <c r="AE27" i="2"/>
  <c r="W28" i="2"/>
  <c r="T18" i="2"/>
  <c r="Q18" i="2"/>
  <c r="R18" i="2"/>
  <c r="S18" i="2"/>
  <c r="U18" i="2"/>
  <c r="V18" i="2"/>
  <c r="W18" i="8"/>
  <c r="S18" i="8"/>
  <c r="T18" i="8"/>
  <c r="U18" i="8"/>
  <c r="V18" i="8"/>
  <c r="X18" i="8"/>
  <c r="Y18" i="8"/>
  <c r="E8" i="5"/>
  <c r="W18" i="2"/>
  <c r="M22" i="8"/>
  <c r="L22" i="8"/>
  <c r="K22" i="8"/>
  <c r="P22" i="8"/>
  <c r="N22" i="8"/>
  <c r="O22" i="8"/>
  <c r="AB25" i="2"/>
  <c r="Y25" i="2"/>
  <c r="Z25" i="2"/>
  <c r="AA25" i="2"/>
  <c r="AC25" i="2"/>
  <c r="AD25" i="2"/>
  <c r="AB26" i="2"/>
  <c r="Y26" i="2"/>
  <c r="Z26" i="2"/>
  <c r="AA26" i="2"/>
  <c r="AC26" i="2"/>
  <c r="AD26" i="2"/>
  <c r="T10" i="2"/>
  <c r="Q10" i="2"/>
  <c r="R10" i="2"/>
  <c r="S10" i="2"/>
  <c r="U10" i="2"/>
  <c r="V10" i="2"/>
  <c r="T11" i="2"/>
  <c r="Q11" i="2"/>
  <c r="R11" i="2"/>
  <c r="S11" i="2"/>
  <c r="U11" i="2"/>
  <c r="V11" i="2"/>
  <c r="T12" i="2"/>
  <c r="Q12" i="2"/>
  <c r="R12" i="2"/>
  <c r="S12" i="2"/>
  <c r="U12" i="2"/>
  <c r="V12" i="2"/>
  <c r="T13" i="2"/>
  <c r="Q13" i="2"/>
  <c r="R13" i="2"/>
  <c r="S13" i="2"/>
  <c r="U13" i="2"/>
  <c r="V13" i="2"/>
  <c r="T14" i="2"/>
  <c r="Q14" i="2"/>
  <c r="R14" i="2"/>
  <c r="S14" i="2"/>
  <c r="U14" i="2"/>
  <c r="V14" i="2"/>
  <c r="T15" i="2"/>
  <c r="Q15" i="2"/>
  <c r="R15" i="2"/>
  <c r="S15" i="2"/>
  <c r="U15" i="2"/>
  <c r="V15" i="2"/>
  <c r="T16" i="2"/>
  <c r="Q16" i="2"/>
  <c r="S16" i="2"/>
  <c r="U16" i="2"/>
  <c r="V16" i="2"/>
  <c r="T17" i="2"/>
  <c r="Q17" i="2"/>
  <c r="S17" i="2"/>
  <c r="U17" i="2"/>
  <c r="V17" i="2"/>
  <c r="W10" i="8"/>
  <c r="S10" i="8"/>
  <c r="T10" i="8"/>
  <c r="U10" i="8"/>
  <c r="V10" i="8"/>
  <c r="X10" i="8"/>
  <c r="Y10" i="8"/>
  <c r="W11" i="8"/>
  <c r="S11" i="8"/>
  <c r="T11" i="8"/>
  <c r="U11" i="8"/>
  <c r="V11" i="8"/>
  <c r="X11" i="8"/>
  <c r="Y11" i="8"/>
  <c r="W12" i="8"/>
  <c r="S12" i="8"/>
  <c r="T12" i="8"/>
  <c r="U12" i="8"/>
  <c r="V12" i="8"/>
  <c r="X12" i="8"/>
  <c r="Y12" i="8"/>
  <c r="W13" i="8"/>
  <c r="S13" i="8"/>
  <c r="T13" i="8"/>
  <c r="U13" i="8"/>
  <c r="V13" i="8"/>
  <c r="X13" i="8"/>
  <c r="Y13" i="8"/>
  <c r="W14" i="8"/>
  <c r="S14" i="8"/>
  <c r="T14" i="8"/>
  <c r="U14" i="8"/>
  <c r="V14" i="8"/>
  <c r="X14" i="8"/>
  <c r="Y14" i="8"/>
  <c r="W15" i="8"/>
  <c r="S15" i="8"/>
  <c r="T15" i="8"/>
  <c r="U15" i="8"/>
  <c r="V15" i="8"/>
  <c r="X15" i="8"/>
  <c r="Y15" i="8"/>
  <c r="W16" i="8"/>
  <c r="S16" i="8"/>
  <c r="T16" i="8"/>
  <c r="U16" i="8"/>
  <c r="V16" i="8"/>
  <c r="X16" i="8"/>
  <c r="Y16" i="8"/>
  <c r="W17" i="8"/>
  <c r="S17" i="8"/>
  <c r="T17" i="8"/>
  <c r="U17" i="8"/>
  <c r="V17" i="8"/>
  <c r="X17" i="8"/>
  <c r="Y17" i="8"/>
  <c r="AF25" i="8"/>
  <c r="AB25" i="8"/>
  <c r="AC25" i="8"/>
  <c r="AD25" i="8"/>
  <c r="AE25" i="8"/>
  <c r="AG25" i="8"/>
  <c r="AH25" i="8"/>
  <c r="AF26" i="8"/>
  <c r="AB26" i="8"/>
  <c r="AC26" i="8"/>
  <c r="AD26" i="8"/>
  <c r="AE26" i="8"/>
  <c r="AG26" i="8"/>
  <c r="AH26" i="8"/>
  <c r="AE23" i="7"/>
  <c r="AB23" i="7"/>
  <c r="AD23" i="7"/>
  <c r="AF23" i="7"/>
  <c r="AH23" i="7"/>
  <c r="K14" i="7"/>
  <c r="L14" i="7"/>
  <c r="M14" i="7"/>
  <c r="P14" i="7"/>
  <c r="N14" i="7"/>
  <c r="O14" i="7"/>
  <c r="Q14" i="7"/>
  <c r="L16" i="7"/>
  <c r="M16" i="7"/>
  <c r="N16" i="7"/>
  <c r="O16" i="7"/>
  <c r="P16" i="7"/>
  <c r="Q16" i="7"/>
  <c r="K16" i="7"/>
  <c r="K15" i="7"/>
  <c r="L15" i="7"/>
  <c r="Q15" i="7"/>
  <c r="M15" i="7"/>
  <c r="N15" i="7"/>
  <c r="O15" i="7"/>
  <c r="P15" i="7"/>
  <c r="Q13" i="7"/>
  <c r="K13" i="7"/>
  <c r="L13" i="7"/>
  <c r="M13" i="7"/>
  <c r="O13" i="7"/>
  <c r="N13" i="7"/>
  <c r="P13" i="7"/>
  <c r="M9" i="7"/>
  <c r="K9" i="7"/>
  <c r="N9" i="7"/>
  <c r="O9" i="7"/>
  <c r="P9" i="7"/>
  <c r="Q9" i="7"/>
  <c r="L9" i="7"/>
  <c r="P12" i="7"/>
  <c r="Q12" i="7"/>
  <c r="K12" i="7"/>
  <c r="L12" i="7"/>
  <c r="M12" i="7"/>
  <c r="N12" i="7"/>
  <c r="O12" i="7"/>
  <c r="O11" i="7"/>
  <c r="P11" i="7"/>
  <c r="Q11" i="7"/>
  <c r="M11" i="7"/>
  <c r="K11" i="7"/>
  <c r="L11" i="7"/>
  <c r="N11" i="7"/>
  <c r="N10" i="7"/>
  <c r="O10" i="7"/>
  <c r="P10" i="7"/>
  <c r="Q10" i="7"/>
  <c r="M10" i="7"/>
  <c r="L10" i="7"/>
  <c r="Y22" i="8"/>
  <c r="X22" i="8"/>
  <c r="V22" i="8"/>
  <c r="U22" i="8"/>
  <c r="T22" i="8"/>
  <c r="S22" i="8"/>
  <c r="W22" i="8"/>
  <c r="Z22" i="8"/>
  <c r="V22" i="2"/>
  <c r="U22" i="2"/>
  <c r="S22" i="2"/>
  <c r="R22" i="2"/>
  <c r="Q22" i="2"/>
  <c r="T22" i="2"/>
  <c r="Z18" i="8"/>
  <c r="AE22" i="7"/>
  <c r="AB22" i="7"/>
  <c r="AD22" i="7"/>
  <c r="AF22" i="7"/>
  <c r="AH22" i="7"/>
  <c r="S10" i="7"/>
  <c r="T10" i="7"/>
  <c r="U10" i="7"/>
  <c r="W10" i="7"/>
  <c r="X10" i="7"/>
  <c r="Y10" i="7"/>
  <c r="S11" i="7"/>
  <c r="T11" i="7"/>
  <c r="U11" i="7"/>
  <c r="W11" i="7"/>
  <c r="X11" i="7"/>
  <c r="Y11" i="7"/>
  <c r="S12" i="7"/>
  <c r="T12" i="7"/>
  <c r="U12" i="7"/>
  <c r="W12" i="7"/>
  <c r="X12" i="7"/>
  <c r="Y12" i="7"/>
  <c r="S13" i="7"/>
  <c r="T13" i="7"/>
  <c r="U13" i="7"/>
  <c r="W13" i="7"/>
  <c r="X13" i="7"/>
  <c r="Y13" i="7"/>
  <c r="S14" i="7"/>
  <c r="T14" i="7"/>
  <c r="U14" i="7"/>
  <c r="W14" i="7"/>
  <c r="X14" i="7"/>
  <c r="Y14" i="7"/>
  <c r="S15" i="7"/>
  <c r="T15" i="7"/>
  <c r="U15" i="7"/>
  <c r="W15" i="7"/>
  <c r="X15" i="7"/>
  <c r="Y15" i="7"/>
  <c r="S16" i="7"/>
  <c r="T16" i="7"/>
  <c r="U16" i="7"/>
  <c r="W16" i="7"/>
  <c r="X16" i="7"/>
  <c r="Y16" i="7"/>
  <c r="V16" i="7"/>
  <c r="V15" i="7"/>
  <c r="V14" i="7"/>
  <c r="V13" i="7"/>
  <c r="V12" i="7"/>
  <c r="V11" i="7"/>
  <c r="V10" i="7"/>
  <c r="Z13" i="8"/>
  <c r="Z12" i="8"/>
  <c r="W14" i="2"/>
  <c r="W13" i="2"/>
  <c r="W15" i="2"/>
  <c r="Z14" i="8"/>
  <c r="Z10" i="8"/>
  <c r="W11" i="2"/>
  <c r="AI25" i="8"/>
  <c r="AI26" i="8"/>
  <c r="Z16" i="8"/>
  <c r="Z17" i="8"/>
  <c r="Z15" i="8"/>
  <c r="W12" i="2"/>
  <c r="Z11" i="8"/>
  <c r="W10" i="2"/>
  <c r="W22" i="2"/>
  <c r="Z12" i="7"/>
  <c r="Z16" i="7"/>
  <c r="Z15" i="7"/>
  <c r="Z10" i="7"/>
  <c r="Z11" i="7"/>
  <c r="Z13" i="7"/>
  <c r="R16" i="2"/>
  <c r="Z14" i="7"/>
  <c r="AE25" i="2"/>
  <c r="AE26" i="2"/>
  <c r="R17" i="2"/>
  <c r="W16" i="2"/>
  <c r="W17" i="2"/>
</calcChain>
</file>

<file path=xl/sharedStrings.xml><?xml version="1.0" encoding="utf-8"?>
<sst xmlns="http://schemas.openxmlformats.org/spreadsheetml/2006/main" count="954" uniqueCount="66">
  <si>
    <t>Total</t>
  </si>
  <si>
    <t>Description</t>
  </si>
  <si>
    <t>Contact</t>
  </si>
  <si>
    <t>Source:</t>
  </si>
  <si>
    <t>research@sifma.org</t>
  </si>
  <si>
    <t>Last Updated:</t>
  </si>
  <si>
    <t>Tab</t>
  </si>
  <si>
    <t>Frequency</t>
  </si>
  <si>
    <t>Last Period</t>
  </si>
  <si>
    <t>If using this data in a published report, please cite SIFMA as the source</t>
  </si>
  <si>
    <t>SIFMA Research</t>
  </si>
  <si>
    <t>The content in this workbook is for informational purposes only, not for investment recommendations. As the information is aggregated from multiple third-party sources, SIFMA makes no representations to the accuracy or completeness of the information. All data subject to revision, with no obligation to do so or notify users of any changes.</t>
  </si>
  <si>
    <t>Security:</t>
  </si>
  <si>
    <t>Series:</t>
  </si>
  <si>
    <t>Units:</t>
  </si>
  <si>
    <t>Note:</t>
  </si>
  <si>
    <t>Issuance</t>
  </si>
  <si>
    <t>A, Q</t>
  </si>
  <si>
    <t>A, Q, M</t>
  </si>
  <si>
    <t>$ Billion</t>
  </si>
  <si>
    <t>Trading Volume</t>
  </si>
  <si>
    <t>n/a</t>
  </si>
  <si>
    <t>Y/Y Change</t>
  </si>
  <si>
    <t>Outstanding</t>
  </si>
  <si>
    <t>US Fixed Income Securities: Issuance, Trading Volume, Outstanding</t>
  </si>
  <si>
    <t>US Fixed Income Securities: Issuance</t>
  </si>
  <si>
    <t>US Fixed Income Securities: Trading Volume</t>
  </si>
  <si>
    <t>US Fixed Income Securities: Outstanding</t>
  </si>
  <si>
    <t>US Fixed Income Securities</t>
  </si>
  <si>
    <t>Bloomberg, Dealogic, Refinitiv, US Agencies, US Treasury</t>
  </si>
  <si>
    <t>Bloomberg, The Federal Reserve, US Agencies, US Treasury</t>
  </si>
  <si>
    <t>Agency MBS</t>
  </si>
  <si>
    <t>Non-Agency MBS</t>
  </si>
  <si>
    <t>Federal Reserve Bank of New York, FINRA TRACE, Municipal Securities Rulemaking Board</t>
  </si>
  <si>
    <t>M/M or Q/Q Change</t>
  </si>
  <si>
    <t>Q/Q Change</t>
  </si>
  <si>
    <t>Fixed Income Outstanding Breakout</t>
  </si>
  <si>
    <t>UST</t>
  </si>
  <si>
    <t>MBS</t>
  </si>
  <si>
    <t>Corporates</t>
  </si>
  <si>
    <t>Munis</t>
  </si>
  <si>
    <t>Agency</t>
  </si>
  <si>
    <t>ABS</t>
  </si>
  <si>
    <t>Fixed Income Issuance Breakout</t>
  </si>
  <si>
    <t>SIFMA is the leading trade association for broker-dealers, investment banks and asset managers operating in the U.S. and global capital markets. On behalf of our industry’s one million employees, we advocate on legislation, regulation and business policy, affecting retail and institutional investors, equity and fixed income markets and related products and services. We serve as an industry coordinating body to promote fair and orderly markets, informed regulatory compliance, and efficient market operations and resiliency. We also provide a forum for industry policy and professional development. SIFMA, with offices in New York and Washington, D.C., is the U.S. regional member of the Global Financial Markets Association (GFMA). For more information, visit http://www.sifma.org.</t>
  </si>
  <si>
    <t>% of Total</t>
  </si>
  <si>
    <t>UST = US Treasury securities; long-term only, interest bearing marketable coupon public debt; includes floating rate notes. MBS = Mortgage-backed securities; GNMA, FNMA, and FHLMC MBS, CMOs and private-label MBS/CMOs. Corporates = corporate bonds; all non-convertible and convertible debt, MTNs and Yankee bonds. Munis = municipal securities; long-term only. Agency = federal agency debt; Fannie Mae, Freddie Mac, Farmer Mac, FHLB, Farm Credit System, and federal budget agencies (TVA); beginning in 2004 Sallie Mae excluded due to privatization. ABS = Asset-backed securities</t>
  </si>
  <si>
    <t>2Q23</t>
  </si>
  <si>
    <t>3Q23</t>
  </si>
  <si>
    <t>4Q23</t>
  </si>
  <si>
    <t>YTD 2024</t>
  </si>
  <si>
    <t>1Q24</t>
  </si>
  <si>
    <t>2Q24</t>
  </si>
  <si>
    <t>3Q24</t>
  </si>
  <si>
    <t>This workbook is subject to the Terms of Use applicable to SIFMA’s website, available at http://www.sifma.org/legal. Copyright © 2025</t>
  </si>
  <si>
    <t>4Q24</t>
  </si>
  <si>
    <t>YTD 2025</t>
  </si>
  <si>
    <t>1Q25</t>
  </si>
  <si>
    <t>CP</t>
  </si>
  <si>
    <t>ABS/MBS outstanding as of 4Q21 - database undergoing maintenance. UST = US Treasury securities; interest bearing marketable coupon public debt. MBS = mortgage-backed securities; GNMA, FNMA, and FHLMC MBS, CMOs and private-label MBS/CMO. Corporates = corporate bonds; debt obligations of US financial and nonfinancial corporations including bonds, notes, debentures, mandatory convertible securities, long-term debt, private MBS, and unsecured debt; includes bonds issued in the US and foreign countries but not bonds issued in foreign countries by foreign subsidiaries of US corporations; recorded at book value. Munis = municipal securities; restated from 2004+ due to sourcing, +$840B. Agency = federal agency debt; Fannie Mae, Freddie Mac, Farmer Mac, FHLB, Farm Credit System, and federal budget agencies ( TVA); beginning in 2004, Sallie Mae excluded due to privatization; beginning in 1Q10, Federal Reserve Flow of Funds no longer the source due to FAS 166/167 changes. ABS = asset-backed securities; includes auto, credit card, home equity, manufacturing, student loans and other; USD denominated CDOs also included. CP = commercial paper</t>
  </si>
  <si>
    <t>2Q25</t>
  </si>
  <si>
    <t>Average daily trading volumes. UST = US Treasury securities; primary dealer reporting, includes double counting of some trades. Agency MBS = agency MBS; includes CMBS after October 2017; annual data and FY/YTD 2011 sourced from FINRA daily volumes. Non-Agency MBS = non-agency MBS; includes CMBS; daily figures include 144A trades but do not include subcategories with &lt;5 trades; new issue transactions may/may not be included. Corporates = Corporate bonds; non-convertible and convertible debt; annual and quarterly figures sourced from FINRA's yearbook as available; monthly and YTD figures sourced from daily reporting and subject to 5:15pm cutoff, causing monthly volumes to be understated. Munis = municipal securities; figures sourced from daily averages. Agency = federal agency debt; annual and quarterly figures sourced from FINRA's yearbook as available; monthly and YTD figures sourced from daily reporting and subject to 5:15pm cutoff, causing monthly volumes to be understated. ABS = asset-backed securities; includes agency CMBS prior to October 2017, includes CDO and other; daily figures include 144A trades but do not include subcategories with &lt;5 trades; new issue transactions may/may not be included</t>
  </si>
  <si>
    <t>3Q25</t>
  </si>
  <si>
    <t>2Q25*</t>
  </si>
  <si>
    <t>(as of 2Q25, excluding ABS &amp; MBS)</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</si>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</sst>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409]mmm\-yy;@"/>
    <numFmt numFmtId="167" formatCode="#,##0.00000000000"/>
    <numFmt numFmtId="168" formatCode="m/d/yy;@"/>
    <numFmt numFmtId="169" formatCode="0.0"/>
  </numFmts>
  <fonts count="55">
    <font>
      <sz val="10"/>
      <name val="Arial"/>
    </font>
    <font>
      <sz val="10"/>
      <name val="Arial"/>
      <family val="2"/>
    </font>
    <font>
      <b/>
      <sz val="12"/>
      <name val="He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Arial"/>
      <family val="2"/>
    </font>
    <font>
      <sz val="10"/>
      <name val="Arial"/>
      <family val="2"/>
    </font>
    <font>
      <sz val="10"/>
      <name val="Arial"/>
      <family val="2"/>
    </font>
    <font>
      <sz val="10"/>
      <name val="Geneva"/>
    </font>
    <font>
      <sz val="10"/>
      <name val="Arial"/>
      <family val="2"/>
    </font>
    <font>
      <sz val="10"/>
      <name val="Arial"/>
      <family val="2"/>
    </font>
    <font>
      <sz val="8"/>
      <name val="Arial"/>
      <family val="2"/>
    </font>
    <font>
      <b/>
      <sz val="10"/>
      <name val="Arial"/>
      <family val="2"/>
    </font>
    <font>
      <sz val="9"/>
      <name val="Arial"/>
      <family val="2"/>
    </font>
    <font>
      <b/>
      <sz val="9"/>
      <name val="Arial"/>
      <family val="2"/>
    </font>
    <font>
      <b/>
      <u/>
      <sz val="9"/>
      <name val="Arial"/>
      <family val="2"/>
    </font>
    <font>
      <sz val="11"/>
      <color theme="1"/>
      <name val="Arial"/>
      <family val="2"/>
      <scheme val="minor"/>
    </font>
    <font>
      <u/>
      <sz val="10"/>
      <color indexed="36"/>
      <name val="Arial"/>
      <family val="2"/>
      <scheme val="minor"/>
    </font>
    <font>
      <u/>
      <sz val="10"/>
      <color theme="10"/>
      <name val="Arial"/>
      <family val="2"/>
    </font>
    <font>
      <u/>
      <sz val="11"/>
      <color theme="10"/>
      <name val="Calibri"/>
      <family val="2"/>
    </font>
    <font>
      <sz val="10"/>
      <color theme="1"/>
      <name val="Arial"/>
      <family val="2"/>
    </font>
    <font>
      <b/>
      <sz val="10"/>
      <color theme="1"/>
      <name val="Arial"/>
      <family val="2"/>
    </font>
    <font>
      <b/>
      <i/>
      <sz val="10"/>
      <color theme="4"/>
      <name val="Arial"/>
      <family val="2"/>
    </font>
    <font>
      <sz val="8"/>
      <color theme="1"/>
      <name val="Arial"/>
      <family val="2"/>
    </font>
    <font>
      <sz val="8"/>
      <color rgb="FF000000"/>
      <name val="Arial"/>
      <family val="2"/>
    </font>
    <font>
      <sz val="9"/>
      <color theme="1"/>
      <name val="Arial"/>
      <family val="2"/>
    </font>
    <font>
      <sz val="10"/>
      <color theme="5"/>
      <name val="Arial"/>
      <family val="2"/>
    </font>
    <font>
      <sz val="8"/>
      <color theme="5"/>
      <name val="Arial"/>
      <family val="2"/>
    </font>
    <font>
      <sz val="9"/>
      <color theme="5"/>
      <name val="Arial"/>
      <family val="2"/>
    </font>
    <font>
      <b/>
      <sz val="9"/>
      <color theme="5"/>
      <name val="Arial"/>
      <family val="2"/>
    </font>
    <font>
      <sz val="10"/>
      <name val="N Helvetica Narrow"/>
    </font>
    <font>
      <sz val="9"/>
      <color theme="4"/>
      <name val="Arial"/>
      <family val="2"/>
    </font>
    <font>
      <sz val="10"/>
      <name val="Arial"/>
      <family val="2"/>
    </font>
    <font>
      <sz val="10"/>
      <color rgb="FFC00000"/>
      <name val="Arial"/>
      <family val="2"/>
    </font>
    <font>
      <sz val="9"/>
      <color rgb="FFC00000"/>
      <name val="Arial"/>
      <family val="2"/>
    </font>
    <font>
      <u/>
      <sz val="10"/>
      <color theme="9"/>
      <name val="Arial"/>
      <family val="2"/>
      <scheme val="minor"/>
    </font>
    <font>
      <b/>
      <sz val="10"/>
      <color theme="4"/>
      <name val="Arial"/>
      <family val="2"/>
    </font>
    <font>
      <sz val="10"/>
      <color theme="4"/>
      <name val="Arial"/>
      <family val="2"/>
    </font>
    <font>
      <sz val="8"/>
      <color theme="4"/>
      <name val="Arial"/>
      <family val="2"/>
    </font>
    <font>
      <b/>
      <sz val="9"/>
      <color theme="4"/>
      <name val="Arial"/>
      <family val="2"/>
    </font>
  </fonts>
  <fills count="20">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159">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6" fillId="15" borderId="1" applyNumberFormat="0" applyAlignment="0" applyProtection="0"/>
    <xf numFmtId="0" fontId="6" fillId="15" borderId="1" applyNumberFormat="0" applyAlignment="0" applyProtection="0"/>
    <xf numFmtId="0" fontId="7" fillId="16" borderId="2" applyNumberFormat="0" applyAlignment="0" applyProtection="0"/>
    <xf numFmtId="0" fontId="7" fillId="16" borderId="2" applyNumberFormat="0" applyAlignment="0" applyProtection="0"/>
    <xf numFmtId="43" fontId="20" fillId="0" borderId="0" applyFont="0" applyFill="0" applyBorder="0" applyAlignment="0" applyProtection="0"/>
    <xf numFmtId="43" fontId="24" fillId="0" borderId="0" applyFont="0" applyFill="0" applyBorder="0" applyAlignment="0" applyProtection="0"/>
    <xf numFmtId="4" fontId="23" fillId="0" borderId="0" applyFont="0" applyFill="0" applyBorder="0" applyAlignment="0" applyProtection="0"/>
    <xf numFmtId="43" fontId="20" fillId="0" borderId="0" applyFont="0" applyFill="0" applyBorder="0" applyAlignment="0" applyProtection="0"/>
    <xf numFmtId="4" fontId="23"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2" fillId="0" borderId="0" applyNumberFormat="0" applyFill="0" applyBorder="0" applyAlignment="0" applyProtection="0">
      <alignment vertical="top"/>
      <protection locked="0"/>
    </xf>
    <xf numFmtId="0" fontId="9" fillId="17" borderId="0" applyNumberFormat="0" applyBorder="0" applyAlignment="0" applyProtection="0"/>
    <xf numFmtId="0" fontId="9" fillId="17" borderId="0" applyNumberFormat="0" applyBorder="0" applyAlignment="0" applyProtection="0"/>
    <xf numFmtId="0" fontId="2" fillId="0" borderId="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3" fillId="7" borderId="1" applyNumberFormat="0" applyAlignment="0" applyProtection="0"/>
    <xf numFmtId="0" fontId="13" fillId="7" borderId="1" applyNumberFormat="0" applyAlignment="0" applyProtection="0"/>
    <xf numFmtId="0" fontId="14" fillId="0" borderId="6" applyNumberFormat="0" applyFill="0" applyAlignment="0" applyProtection="0"/>
    <xf numFmtId="0" fontId="14" fillId="0" borderId="6" applyNumberFormat="0" applyFill="0" applyAlignment="0" applyProtection="0"/>
    <xf numFmtId="0" fontId="15" fillId="7" borderId="0" applyNumberFormat="0" applyBorder="0" applyAlignment="0" applyProtection="0"/>
    <xf numFmtId="0" fontId="15" fillId="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3" fillId="0" borderId="0"/>
    <xf numFmtId="0" fontId="20" fillId="0" borderId="0"/>
    <xf numFmtId="0" fontId="23" fillId="0" borderId="0"/>
    <xf numFmtId="0" fontId="20" fillId="0" borderId="0"/>
    <xf numFmtId="0" fontId="20" fillId="0" borderId="0"/>
    <xf numFmtId="0" fontId="31" fillId="0" borderId="0"/>
    <xf numFmtId="0" fontId="31"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31" fillId="0" borderId="0"/>
    <xf numFmtId="0" fontId="20" fillId="0" borderId="0"/>
    <xf numFmtId="0" fontId="20" fillId="0" borderId="0"/>
    <xf numFmtId="0" fontId="25" fillId="0" borderId="0"/>
    <xf numFmtId="0" fontId="20" fillId="0" borderId="0"/>
    <xf numFmtId="0" fontId="20" fillId="0" borderId="0"/>
    <xf numFmtId="0" fontId="20" fillId="0" borderId="0"/>
    <xf numFmtId="0" fontId="31" fillId="0" borderId="0"/>
    <xf numFmtId="0" fontId="31" fillId="0" borderId="0"/>
    <xf numFmtId="0" fontId="31" fillId="0" borderId="0"/>
    <xf numFmtId="0" fontId="20" fillId="0" borderId="0"/>
    <xf numFmtId="0" fontId="20" fillId="0" borderId="0"/>
    <xf numFmtId="0" fontId="20" fillId="0" borderId="0"/>
    <xf numFmtId="0" fontId="20" fillId="0" borderId="0"/>
    <xf numFmtId="0" fontId="1" fillId="4" borderId="7" applyNumberFormat="0" applyFont="0" applyAlignment="0" applyProtection="0"/>
    <xf numFmtId="0" fontId="20" fillId="4" borderId="7" applyNumberFormat="0" applyFont="0" applyAlignment="0" applyProtection="0"/>
    <xf numFmtId="0" fontId="20" fillId="4" borderId="7" applyNumberFormat="0" applyFont="0" applyAlignment="0" applyProtection="0"/>
    <xf numFmtId="0" fontId="20" fillId="4" borderId="7" applyNumberFormat="0" applyFont="0" applyAlignment="0" applyProtection="0"/>
    <xf numFmtId="0" fontId="25" fillId="4" borderId="7" applyNumberFormat="0" applyFont="0" applyAlignment="0" applyProtection="0"/>
    <xf numFmtId="0" fontId="16" fillId="15" borderId="8" applyNumberFormat="0" applyAlignment="0" applyProtection="0"/>
    <xf numFmtId="0" fontId="16" fillId="15" borderId="8" applyNumberFormat="0" applyAlignment="0" applyProtection="0"/>
    <xf numFmtId="9" fontId="1" fillId="0" borderId="0" applyFont="0" applyFill="0" applyBorder="0" applyAlignment="0" applyProtection="0"/>
    <xf numFmtId="9" fontId="20"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5" fillId="0" borderId="0"/>
    <xf numFmtId="43" fontId="47" fillId="0" borderId="0" applyFont="0" applyFill="0" applyBorder="0" applyAlignment="0" applyProtection="0"/>
  </cellStyleXfs>
  <cellXfs count="101">
    <xf numFmtId="0" fontId="0" fillId="0" borderId="0" xfId="0"/>
    <xf numFmtId="0" fontId="35" fillId="18" borderId="0" xfId="102" applyFont="1" applyFill="1"/>
    <xf numFmtId="168" fontId="35" fillId="18" borderId="0" xfId="102" applyNumberFormat="1" applyFont="1" applyFill="1" applyAlignment="1">
      <alignment horizontal="left"/>
    </xf>
    <xf numFmtId="0" fontId="35" fillId="18" borderId="0" xfId="102" applyFont="1" applyFill="1" applyAlignment="1">
      <alignment horizontal="left"/>
    </xf>
    <xf numFmtId="49" fontId="36" fillId="18" borderId="0" xfId="102" applyNumberFormat="1" applyFont="1" applyFill="1" applyAlignment="1">
      <alignment horizontal="left"/>
    </xf>
    <xf numFmtId="49" fontId="35" fillId="18" borderId="0" xfId="102" quotePrefix="1" applyNumberFormat="1" applyFont="1" applyFill="1" applyAlignment="1">
      <alignment horizontal="left"/>
    </xf>
    <xf numFmtId="0" fontId="37" fillId="18" borderId="0" xfId="102" applyFont="1" applyFill="1"/>
    <xf numFmtId="49" fontId="35" fillId="18" borderId="0" xfId="102" applyNumberFormat="1" applyFont="1" applyFill="1" applyAlignment="1">
      <alignment horizontal="left"/>
    </xf>
    <xf numFmtId="14" fontId="35" fillId="18" borderId="0" xfId="102" applyNumberFormat="1" applyFont="1" applyFill="1" applyAlignment="1">
      <alignment horizontal="left"/>
    </xf>
    <xf numFmtId="0" fontId="33" fillId="18" borderId="0" xfId="87" applyFont="1" applyFill="1" applyAlignment="1" applyProtection="1"/>
    <xf numFmtId="0" fontId="38" fillId="18" borderId="0" xfId="102" applyFont="1" applyFill="1"/>
    <xf numFmtId="0" fontId="39" fillId="18" borderId="0" xfId="105" applyFont="1" applyFill="1" applyAlignment="1">
      <alignment horizontal="left" wrapText="1"/>
    </xf>
    <xf numFmtId="0" fontId="26" fillId="18" borderId="0" xfId="105" applyFont="1" applyFill="1" applyAlignment="1">
      <alignment horizontal="left"/>
    </xf>
    <xf numFmtId="0" fontId="36" fillId="18" borderId="0" xfId="0" applyFont="1" applyFill="1"/>
    <xf numFmtId="0" fontId="36" fillId="18" borderId="0" xfId="0" applyFont="1" applyFill="1" applyAlignment="1">
      <alignment horizontal="left"/>
    </xf>
    <xf numFmtId="0" fontId="38" fillId="18" borderId="0" xfId="0" applyFont="1" applyFill="1" applyAlignment="1">
      <alignment horizontal="left"/>
    </xf>
    <xf numFmtId="0" fontId="38" fillId="18" borderId="0" xfId="0" applyFont="1" applyFill="1" applyAlignment="1">
      <alignment horizontal="left" vertical="center"/>
    </xf>
    <xf numFmtId="166" fontId="40" fillId="18" borderId="0" xfId="0" quotePrefix="1" applyNumberFormat="1" applyFont="1" applyFill="1" applyAlignment="1">
      <alignment horizontal="left"/>
    </xf>
    <xf numFmtId="0" fontId="26" fillId="18" borderId="0" xfId="105" applyFont="1" applyFill="1" applyAlignment="1">
      <alignment horizontal="left" vertical="top" wrapText="1"/>
    </xf>
    <xf numFmtId="0" fontId="36" fillId="18" borderId="0" xfId="102" applyFont="1" applyFill="1"/>
    <xf numFmtId="1" fontId="27" fillId="18" borderId="0" xfId="0" applyNumberFormat="1" applyFont="1" applyFill="1" applyAlignment="1">
      <alignment horizontal="left"/>
    </xf>
    <xf numFmtId="0" fontId="20" fillId="18" borderId="0" xfId="0" applyFont="1" applyFill="1" applyAlignment="1">
      <alignment horizontal="center"/>
    </xf>
    <xf numFmtId="0" fontId="26" fillId="18" borderId="0" xfId="0" applyFont="1" applyFill="1" applyAlignment="1">
      <alignment horizontal="left"/>
    </xf>
    <xf numFmtId="0" fontId="26" fillId="18" borderId="0" xfId="0" applyFont="1" applyFill="1" applyAlignment="1">
      <alignment horizontal="center"/>
    </xf>
    <xf numFmtId="1" fontId="26" fillId="18" borderId="0" xfId="0" applyNumberFormat="1" applyFont="1" applyFill="1" applyAlignment="1">
      <alignment horizontal="left"/>
    </xf>
    <xf numFmtId="0" fontId="28" fillId="18" borderId="0" xfId="0" applyFont="1" applyFill="1" applyAlignment="1">
      <alignment horizontal="center"/>
    </xf>
    <xf numFmtId="1" fontId="30" fillId="18" borderId="0" xfId="0" applyNumberFormat="1" applyFont="1" applyFill="1" applyAlignment="1">
      <alignment horizontal="left"/>
    </xf>
    <xf numFmtId="0" fontId="28" fillId="18" borderId="10" xfId="101" applyFont="1" applyFill="1" applyBorder="1" applyAlignment="1">
      <alignment horizontal="center" wrapText="1"/>
    </xf>
    <xf numFmtId="0" fontId="28" fillId="18" borderId="0" xfId="105" applyFont="1" applyFill="1" applyAlignment="1">
      <alignment horizontal="left"/>
    </xf>
    <xf numFmtId="0" fontId="28" fillId="18" borderId="0" xfId="101" applyFont="1" applyFill="1" applyAlignment="1">
      <alignment horizontal="center"/>
    </xf>
    <xf numFmtId="0" fontId="28" fillId="18" borderId="0" xfId="0" applyFont="1" applyFill="1"/>
    <xf numFmtId="0" fontId="29" fillId="18" borderId="10" xfId="101" applyFont="1" applyFill="1" applyBorder="1" applyAlignment="1">
      <alignment horizontal="center" wrapText="1"/>
    </xf>
    <xf numFmtId="0" fontId="29" fillId="18" borderId="10" xfId="0" applyFont="1" applyFill="1" applyBorder="1" applyAlignment="1">
      <alignment horizontal="center" wrapText="1"/>
    </xf>
    <xf numFmtId="0" fontId="28" fillId="18" borderId="0" xfId="101" applyFont="1" applyFill="1" applyAlignment="1">
      <alignment horizontal="center" wrapText="1"/>
    </xf>
    <xf numFmtId="164" fontId="28" fillId="18" borderId="0" xfId="101" applyNumberFormat="1" applyFont="1" applyFill="1" applyAlignment="1">
      <alignment horizontal="center"/>
    </xf>
    <xf numFmtId="164" fontId="28" fillId="18" borderId="0" xfId="0" applyNumberFormat="1" applyFont="1" applyFill="1" applyAlignment="1">
      <alignment horizontal="center"/>
    </xf>
    <xf numFmtId="167" fontId="28" fillId="18" borderId="0" xfId="101" applyNumberFormat="1" applyFont="1" applyFill="1" applyAlignment="1">
      <alignment horizontal="center"/>
    </xf>
    <xf numFmtId="164" fontId="28" fillId="18" borderId="0" xfId="97" applyNumberFormat="1" applyFont="1" applyFill="1" applyAlignment="1">
      <alignment horizontal="center"/>
    </xf>
    <xf numFmtId="164" fontId="28" fillId="18" borderId="0" xfId="127" applyNumberFormat="1" applyFont="1" applyFill="1" applyAlignment="1">
      <alignment horizontal="center"/>
    </xf>
    <xf numFmtId="165" fontId="28" fillId="18" borderId="0" xfId="101" applyNumberFormat="1" applyFont="1" applyFill="1" applyAlignment="1">
      <alignment horizontal="center"/>
    </xf>
    <xf numFmtId="0" fontId="41" fillId="18" borderId="0" xfId="0" applyFont="1" applyFill="1" applyAlignment="1">
      <alignment horizontal="center"/>
    </xf>
    <xf numFmtId="0" fontId="42" fillId="18" borderId="0" xfId="0" applyFont="1" applyFill="1" applyAlignment="1">
      <alignment horizontal="center"/>
    </xf>
    <xf numFmtId="0" fontId="43" fillId="18" borderId="0" xfId="0" applyFont="1" applyFill="1" applyAlignment="1">
      <alignment horizontal="center" vertical="center"/>
    </xf>
    <xf numFmtId="165" fontId="43" fillId="18" borderId="0" xfId="137" applyNumberFormat="1" applyFont="1" applyFill="1" applyAlignment="1">
      <alignment horizontal="center" vertical="center"/>
    </xf>
    <xf numFmtId="0" fontId="50" fillId="18" borderId="0" xfId="87" applyFill="1" applyAlignment="1" applyProtection="1"/>
    <xf numFmtId="0" fontId="33" fillId="18" borderId="0" xfId="88" applyFill="1" applyAlignment="1" applyProtection="1"/>
    <xf numFmtId="164" fontId="46" fillId="18" borderId="0" xfId="101" applyNumberFormat="1" applyFont="1" applyFill="1" applyAlignment="1">
      <alignment horizontal="center"/>
    </xf>
    <xf numFmtId="165" fontId="46" fillId="18" borderId="0" xfId="137" applyNumberFormat="1" applyFont="1" applyFill="1" applyAlignment="1">
      <alignment horizontal="center"/>
    </xf>
    <xf numFmtId="0" fontId="29" fillId="18" borderId="11" xfId="0" applyFont="1" applyFill="1" applyBorder="1"/>
    <xf numFmtId="165" fontId="35" fillId="18" borderId="0" xfId="137" applyNumberFormat="1" applyFont="1" applyFill="1"/>
    <xf numFmtId="164" fontId="28" fillId="18" borderId="0" xfId="158" applyNumberFormat="1" applyFont="1" applyFill="1" applyAlignment="1">
      <alignment horizontal="center" vertical="center"/>
    </xf>
    <xf numFmtId="164" fontId="28" fillId="18" borderId="0" xfId="158" applyNumberFormat="1" applyFont="1" applyFill="1" applyBorder="1" applyAlignment="1">
      <alignment horizontal="center" vertical="center"/>
    </xf>
    <xf numFmtId="164" fontId="28" fillId="18" borderId="0" xfId="0" applyNumberFormat="1" applyFont="1" applyFill="1" applyAlignment="1">
      <alignment horizontal="center" vertical="center"/>
    </xf>
    <xf numFmtId="49" fontId="48" fillId="18" borderId="0" xfId="102" applyNumberFormat="1" applyFont="1" applyFill="1" applyAlignment="1">
      <alignment vertical="top"/>
    </xf>
    <xf numFmtId="0" fontId="29" fillId="18" borderId="10" xfId="0" applyFont="1" applyFill="1" applyBorder="1" applyAlignment="1">
      <alignment horizontal="center"/>
    </xf>
    <xf numFmtId="0" fontId="44" fillId="18" borderId="0" xfId="0" applyFont="1" applyFill="1" applyAlignment="1">
      <alignment vertical="center"/>
    </xf>
    <xf numFmtId="1" fontId="26" fillId="18" borderId="0" xfId="0" applyNumberFormat="1" applyFont="1" applyFill="1" applyAlignment="1">
      <alignment vertical="top"/>
    </xf>
    <xf numFmtId="49" fontId="49" fillId="18" borderId="0" xfId="102" applyNumberFormat="1" applyFont="1" applyFill="1" applyAlignment="1">
      <alignment horizontal="left" vertical="top"/>
    </xf>
    <xf numFmtId="169" fontId="28" fillId="18" borderId="0" xfId="137" applyNumberFormat="1" applyFont="1" applyFill="1" applyAlignment="1">
      <alignment horizontal="center"/>
    </xf>
    <xf numFmtId="169" fontId="28" fillId="18" borderId="0" xfId="0" applyNumberFormat="1" applyFont="1" applyFill="1" applyAlignment="1">
      <alignment horizontal="center"/>
    </xf>
    <xf numFmtId="169" fontId="28" fillId="18" borderId="0" xfId="101" applyNumberFormat="1" applyFont="1" applyFill="1" applyAlignment="1">
      <alignment horizontal="center"/>
    </xf>
    <xf numFmtId="169" fontId="28" fillId="18" borderId="0" xfId="158" applyNumberFormat="1" applyFont="1" applyFill="1" applyAlignment="1">
      <alignment horizontal="center" vertical="center"/>
    </xf>
    <xf numFmtId="2" fontId="35" fillId="18" borderId="0" xfId="102" applyNumberFormat="1" applyFont="1" applyFill="1" applyAlignment="1">
      <alignment horizontal="left"/>
    </xf>
    <xf numFmtId="2" fontId="28" fillId="18" borderId="0" xfId="0" applyNumberFormat="1" applyFont="1" applyFill="1" applyAlignment="1">
      <alignment horizontal="left" wrapText="1"/>
    </xf>
    <xf numFmtId="9" fontId="35" fillId="18" borderId="0" xfId="137" applyFont="1" applyFill="1" applyAlignment="1">
      <alignment horizontal="left"/>
    </xf>
    <xf numFmtId="0" fontId="38" fillId="18" borderId="0" xfId="102" applyFont="1" applyFill="1" applyAlignment="1">
      <alignment horizontal="left"/>
    </xf>
    <xf numFmtId="0" fontId="35" fillId="18" borderId="0" xfId="137" applyNumberFormat="1" applyFont="1" applyFill="1" applyAlignment="1">
      <alignment horizontal="left"/>
    </xf>
    <xf numFmtId="0" fontId="28" fillId="18" borderId="0" xfId="0" applyFont="1" applyFill="1" applyAlignment="1">
      <alignment horizontal="left" wrapText="1"/>
    </xf>
    <xf numFmtId="1" fontId="51" fillId="18" borderId="0" xfId="0" applyNumberFormat="1" applyFont="1" applyFill="1" applyAlignment="1">
      <alignment horizontal="left"/>
    </xf>
    <xf numFmtId="0" fontId="52" fillId="18" borderId="0" xfId="0" applyFont="1" applyFill="1" applyAlignment="1">
      <alignment horizontal="center"/>
    </xf>
    <xf numFmtId="0" fontId="53" fillId="18" borderId="0" xfId="0" applyFont="1" applyFill="1" applyAlignment="1">
      <alignment horizontal="left"/>
    </xf>
    <xf numFmtId="0" fontId="53" fillId="18" borderId="0" xfId="0" applyFont="1" applyFill="1" applyAlignment="1">
      <alignment horizontal="center"/>
    </xf>
    <xf numFmtId="1" fontId="53" fillId="18" borderId="0" xfId="0" applyNumberFormat="1" applyFont="1" applyFill="1" applyAlignment="1">
      <alignment horizontal="left"/>
    </xf>
    <xf numFmtId="0" fontId="46" fillId="18" borderId="0" xfId="0" applyFont="1" applyFill="1" applyAlignment="1">
      <alignment horizontal="center"/>
    </xf>
    <xf numFmtId="0" fontId="54" fillId="18" borderId="11" xfId="0" applyFont="1" applyFill="1" applyBorder="1" applyAlignment="1">
      <alignment vertical="center"/>
    </xf>
    <xf numFmtId="0" fontId="54" fillId="18" borderId="10" xfId="101" applyFont="1" applyFill="1" applyBorder="1" applyAlignment="1">
      <alignment horizontal="center" wrapText="1"/>
    </xf>
    <xf numFmtId="0" fontId="54" fillId="18" borderId="10" xfId="0" applyFont="1" applyFill="1" applyBorder="1" applyAlignment="1">
      <alignment horizontal="center" wrapText="1"/>
    </xf>
    <xf numFmtId="0" fontId="46" fillId="18" borderId="0" xfId="101" applyFont="1" applyFill="1" applyAlignment="1">
      <alignment horizontal="center" wrapText="1"/>
    </xf>
    <xf numFmtId="0" fontId="54" fillId="18" borderId="12" xfId="0" applyFont="1" applyFill="1" applyBorder="1" applyAlignment="1">
      <alignment horizontal="center" wrapText="1"/>
    </xf>
    <xf numFmtId="0" fontId="46" fillId="18" borderId="0" xfId="101" applyFont="1" applyFill="1" applyAlignment="1">
      <alignment horizontal="center"/>
    </xf>
    <xf numFmtId="164" fontId="46" fillId="18" borderId="0" xfId="0" applyNumberFormat="1" applyFont="1" applyFill="1" applyAlignment="1">
      <alignment horizontal="center"/>
    </xf>
    <xf numFmtId="0" fontId="46" fillId="18" borderId="0" xfId="0" applyFont="1" applyFill="1"/>
    <xf numFmtId="165" fontId="46" fillId="18" borderId="0" xfId="137" applyNumberFormat="1" applyFont="1" applyFill="1" applyAlignment="1">
      <alignment horizontal="center" vertical="center"/>
    </xf>
    <xf numFmtId="0" fontId="46" fillId="18" borderId="0" xfId="0" applyFont="1" applyFill="1" applyAlignment="1">
      <alignment horizontal="center" vertical="center"/>
    </xf>
    <xf numFmtId="1" fontId="53" fillId="18" borderId="0" xfId="0" applyNumberFormat="1" applyFont="1" applyFill="1" applyAlignment="1">
      <alignment vertical="top"/>
    </xf>
    <xf numFmtId="0" fontId="54" fillId="18" borderId="10" xfId="0" applyFont="1" applyFill="1" applyBorder="1" applyAlignment="1">
      <alignment horizontal="center"/>
    </xf>
    <xf numFmtId="167" fontId="46" fillId="18" borderId="0" xfId="101" applyNumberFormat="1" applyFont="1" applyFill="1" applyAlignment="1">
      <alignment horizontal="center"/>
    </xf>
    <xf numFmtId="165" fontId="46" fillId="18" borderId="0" xfId="101" applyNumberFormat="1" applyFont="1" applyFill="1" applyAlignment="1">
      <alignment horizontal="center"/>
    </xf>
    <xf numFmtId="0" fontId="28" fillId="19" borderId="0" xfId="105" applyFont="1" applyFill="1" applyAlignment="1">
      <alignment horizontal="left"/>
    </xf>
    <xf numFmtId="164" fontId="28" fillId="19" borderId="0" xfId="101" applyNumberFormat="1" applyFont="1" applyFill="1" applyAlignment="1">
      <alignment horizontal="center"/>
    </xf>
    <xf numFmtId="165" fontId="46" fillId="19" borderId="0" xfId="137" applyNumberFormat="1" applyFont="1" applyFill="1" applyAlignment="1">
      <alignment horizontal="center"/>
    </xf>
    <xf numFmtId="164" fontId="46" fillId="19" borderId="0" xfId="101" applyNumberFormat="1" applyFont="1" applyFill="1" applyAlignment="1">
      <alignment horizontal="center"/>
    </xf>
    <xf numFmtId="0" fontId="46" fillId="19" borderId="0" xfId="101" applyFont="1" applyFill="1" applyAlignment="1">
      <alignment horizontal="center"/>
    </xf>
    <xf numFmtId="164" fontId="46" fillId="18" borderId="0" xfId="158" applyNumberFormat="1" applyFont="1" applyFill="1" applyBorder="1" applyAlignment="1">
      <alignment horizontal="center" vertical="center"/>
    </xf>
    <xf numFmtId="164" fontId="28" fillId="19" borderId="0" xfId="0" applyNumberFormat="1" applyFont="1" applyFill="1" applyAlignment="1">
      <alignment horizontal="center"/>
    </xf>
    <xf numFmtId="0" fontId="39" fillId="18" borderId="0" xfId="105" applyFont="1" applyFill="1" applyAlignment="1">
      <alignment horizontal="left" vertical="top" wrapText="1"/>
    </xf>
    <xf numFmtId="0" fontId="26" fillId="18" borderId="0" xfId="105" applyFont="1" applyFill="1" applyAlignment="1">
      <alignment horizontal="left" vertical="top" wrapText="1"/>
    </xf>
    <xf numFmtId="0" fontId="36" fillId="18" borderId="0" xfId="102" applyFont="1" applyFill="1"/>
    <xf numFmtId="0" fontId="54" fillId="18" borderId="11" xfId="0" applyFont="1" applyFill="1" applyBorder="1" applyAlignment="1">
      <alignment horizontal="center"/>
    </xf>
    <xf numFmtId="0" fontId="54" fillId="18" borderId="11" xfId="0" applyFont="1" applyFill="1" applyBorder="1" applyAlignment="1">
      <alignment horizontal="center" vertical="center"/>
    </xf>
    <xf numFmtId="9" fontId="54" fillId="18" borderId="11" xfId="137" applyFont="1" applyFill="1" applyBorder="1" applyAlignment="1">
      <alignment horizontal="center" vertical="center"/>
    </xf>
  </cellXfs>
  <cellStyles count="159">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158" builtinId="3"/>
    <cellStyle name="Comma 10" xfId="55" xr:uid="{00000000-0005-0000-0000-000036000000}"/>
    <cellStyle name="Comma 11" xfId="56" xr:uid="{00000000-0005-0000-0000-000037000000}"/>
    <cellStyle name="Comma 2 2" xfId="57" xr:uid="{00000000-0005-0000-0000-000038000000}"/>
    <cellStyle name="Comma 2 2 2" xfId="58" xr:uid="{00000000-0005-0000-0000-000039000000}"/>
    <cellStyle name="Comma 2 2 3" xfId="59" xr:uid="{00000000-0005-0000-0000-00003A000000}"/>
    <cellStyle name="Comma 2 3" xfId="60" xr:uid="{00000000-0005-0000-0000-00003B000000}"/>
    <cellStyle name="Comma 28" xfId="61" xr:uid="{00000000-0005-0000-0000-00003C000000}"/>
    <cellStyle name="Comma 29" xfId="62" xr:uid="{00000000-0005-0000-0000-00003D000000}"/>
    <cellStyle name="Comma 29 2" xfId="63" xr:uid="{00000000-0005-0000-0000-00003E000000}"/>
    <cellStyle name="Comma 3 2" xfId="64" xr:uid="{00000000-0005-0000-0000-00003F000000}"/>
    <cellStyle name="Comma 3 3" xfId="65" xr:uid="{00000000-0005-0000-0000-000040000000}"/>
    <cellStyle name="Comma 30" xfId="66" xr:uid="{00000000-0005-0000-0000-000041000000}"/>
    <cellStyle name="Comma 30 2" xfId="67" xr:uid="{00000000-0005-0000-0000-000042000000}"/>
    <cellStyle name="Comma 4 2" xfId="68" xr:uid="{00000000-0005-0000-0000-000043000000}"/>
    <cellStyle name="Comma 5 2" xfId="69" xr:uid="{00000000-0005-0000-0000-000044000000}"/>
    <cellStyle name="Comma 7" xfId="70" xr:uid="{00000000-0005-0000-0000-000045000000}"/>
    <cellStyle name="Comma 8" xfId="71" xr:uid="{00000000-0005-0000-0000-000046000000}"/>
    <cellStyle name="Comma 9" xfId="72" xr:uid="{00000000-0005-0000-0000-000047000000}"/>
    <cellStyle name="Explanatory Text" xfId="73" builtinId="53" customBuiltin="1"/>
    <cellStyle name="Explanatory Text 2" xfId="74" xr:uid="{00000000-0005-0000-0000-000049000000}"/>
    <cellStyle name="Followed Hyperlink" xfId="75" builtinId="9" customBuiltin="1"/>
    <cellStyle name="Good" xfId="76" builtinId="26" customBuiltin="1"/>
    <cellStyle name="Good 2" xfId="77" xr:uid="{00000000-0005-0000-0000-00004C000000}"/>
    <cellStyle name="head" xfId="78" xr:uid="{00000000-0005-0000-0000-00004D000000}"/>
    <cellStyle name="Heading 1" xfId="79" builtinId="16" customBuiltin="1"/>
    <cellStyle name="Heading 1 2" xfId="80" xr:uid="{00000000-0005-0000-0000-00004F000000}"/>
    <cellStyle name="Heading 2" xfId="81" builtinId="17" customBuiltin="1"/>
    <cellStyle name="Heading 2 2" xfId="82" xr:uid="{00000000-0005-0000-0000-000051000000}"/>
    <cellStyle name="Heading 3" xfId="83" builtinId="18" customBuiltin="1"/>
    <cellStyle name="Heading 3 2" xfId="84" xr:uid="{00000000-0005-0000-0000-000053000000}"/>
    <cellStyle name="Heading 4" xfId="85" builtinId="19" customBuiltin="1"/>
    <cellStyle name="Heading 4 2" xfId="86" xr:uid="{00000000-0005-0000-0000-000055000000}"/>
    <cellStyle name="Hyperlink" xfId="87" builtinId="8" customBuiltin="1"/>
    <cellStyle name="Hyperlink 2" xfId="88" xr:uid="{00000000-0005-0000-0000-000057000000}"/>
    <cellStyle name="Hyperlink 2 2" xfId="89" xr:uid="{00000000-0005-0000-0000-000058000000}"/>
    <cellStyle name="Hyperlink 3" xfId="90" xr:uid="{00000000-0005-0000-0000-000059000000}"/>
    <cellStyle name="Input" xfId="91" builtinId="20" customBuiltin="1"/>
    <cellStyle name="Input 2" xfId="92" xr:uid="{00000000-0005-0000-0000-00005B000000}"/>
    <cellStyle name="Linked Cell" xfId="93" builtinId="24" customBuiltin="1"/>
    <cellStyle name="Linked Cell 2" xfId="94" xr:uid="{00000000-0005-0000-0000-00005D000000}"/>
    <cellStyle name="Neutral" xfId="95" builtinId="28" customBuiltin="1"/>
    <cellStyle name="Neutral 2" xfId="96" xr:uid="{00000000-0005-0000-0000-00005F000000}"/>
    <cellStyle name="Normal" xfId="0" builtinId="0"/>
    <cellStyle name="Normal 10" xfId="97" xr:uid="{00000000-0005-0000-0000-000061000000}"/>
    <cellStyle name="Normal 10 2" xfId="98" xr:uid="{00000000-0005-0000-0000-000062000000}"/>
    <cellStyle name="Normal 12" xfId="99" xr:uid="{00000000-0005-0000-0000-000063000000}"/>
    <cellStyle name="Normal 12 2" xfId="100" xr:uid="{00000000-0005-0000-0000-000064000000}"/>
    <cellStyle name="Normal 2" xfId="101" xr:uid="{00000000-0005-0000-0000-000065000000}"/>
    <cellStyle name="Normal 2 2" xfId="102" xr:uid="{00000000-0005-0000-0000-000066000000}"/>
    <cellStyle name="Normal 2 2 2" xfId="103" xr:uid="{00000000-0005-0000-0000-000067000000}"/>
    <cellStyle name="Normal 2 2 3" xfId="104" xr:uid="{00000000-0005-0000-0000-000068000000}"/>
    <cellStyle name="Normal 2 2 4" xfId="105" xr:uid="{00000000-0005-0000-0000-000069000000}"/>
    <cellStyle name="Normal 2 3" xfId="106" xr:uid="{00000000-0005-0000-0000-00006A000000}"/>
    <cellStyle name="Normal 2 3 2" xfId="107" xr:uid="{00000000-0005-0000-0000-00006B000000}"/>
    <cellStyle name="Normal 2 4" xfId="108" xr:uid="{00000000-0005-0000-0000-00006C000000}"/>
    <cellStyle name="Normal 28" xfId="109" xr:uid="{00000000-0005-0000-0000-00006D000000}"/>
    <cellStyle name="Normal 29" xfId="110" xr:uid="{00000000-0005-0000-0000-00006E000000}"/>
    <cellStyle name="Normal 29 2" xfId="111" xr:uid="{00000000-0005-0000-0000-00006F000000}"/>
    <cellStyle name="Normal 3 2" xfId="112" xr:uid="{00000000-0005-0000-0000-000070000000}"/>
    <cellStyle name="Normal 30" xfId="113" xr:uid="{00000000-0005-0000-0000-000071000000}"/>
    <cellStyle name="Normal 30 2" xfId="114" xr:uid="{00000000-0005-0000-0000-000072000000}"/>
    <cellStyle name="Normal 31" xfId="115" xr:uid="{00000000-0005-0000-0000-000073000000}"/>
    <cellStyle name="Normal 31 2" xfId="116" xr:uid="{00000000-0005-0000-0000-000074000000}"/>
    <cellStyle name="Normal 32" xfId="117" xr:uid="{00000000-0005-0000-0000-000075000000}"/>
    <cellStyle name="Normal 32 2" xfId="118" xr:uid="{00000000-0005-0000-0000-000076000000}"/>
    <cellStyle name="Normal 32 3" xfId="119" xr:uid="{00000000-0005-0000-0000-000077000000}"/>
    <cellStyle name="Normal 32 3 2" xfId="120" xr:uid="{00000000-0005-0000-0000-000078000000}"/>
    <cellStyle name="Normal 4 2" xfId="121" xr:uid="{00000000-0005-0000-0000-000079000000}"/>
    <cellStyle name="Normal 5 2" xfId="122" xr:uid="{00000000-0005-0000-0000-00007A000000}"/>
    <cellStyle name="Normal 5 2 2" xfId="123" xr:uid="{00000000-0005-0000-0000-00007B000000}"/>
    <cellStyle name="Normal 5 2 3" xfId="124" xr:uid="{00000000-0005-0000-0000-00007C000000}"/>
    <cellStyle name="Normal 5 3" xfId="125" xr:uid="{00000000-0005-0000-0000-00007D000000}"/>
    <cellStyle name="Normal 57" xfId="157" xr:uid="{00000000-0005-0000-0000-00007E000000}"/>
    <cellStyle name="Normal 6 2" xfId="126" xr:uid="{00000000-0005-0000-0000-00007F000000}"/>
    <cellStyle name="Normal 7" xfId="127" xr:uid="{00000000-0005-0000-0000-000080000000}"/>
    <cellStyle name="Normal 7 2" xfId="128" xr:uid="{00000000-0005-0000-0000-000081000000}"/>
    <cellStyle name="Normal 8" xfId="129" xr:uid="{00000000-0005-0000-0000-000082000000}"/>
    <cellStyle name="Note" xfId="130" builtinId="10" customBuiltin="1"/>
    <cellStyle name="Note 2" xfId="131" xr:uid="{00000000-0005-0000-0000-000084000000}"/>
    <cellStyle name="Note 3" xfId="132" xr:uid="{00000000-0005-0000-0000-000085000000}"/>
    <cellStyle name="Note 3 2" xfId="133" xr:uid="{00000000-0005-0000-0000-000086000000}"/>
    <cellStyle name="Note 3 3" xfId="134" xr:uid="{00000000-0005-0000-0000-000087000000}"/>
    <cellStyle name="Output" xfId="135" builtinId="21" customBuiltin="1"/>
    <cellStyle name="Output 2" xfId="136" xr:uid="{00000000-0005-0000-0000-000089000000}"/>
    <cellStyle name="Percent" xfId="137" builtinId="5"/>
    <cellStyle name="Percent 10" xfId="138" xr:uid="{00000000-0005-0000-0000-00008B000000}"/>
    <cellStyle name="Percent 11" xfId="139" xr:uid="{00000000-0005-0000-0000-00008C000000}"/>
    <cellStyle name="Percent 2 2" xfId="140" xr:uid="{00000000-0005-0000-0000-00008D000000}"/>
    <cellStyle name="Percent 28" xfId="141" xr:uid="{00000000-0005-0000-0000-00008E000000}"/>
    <cellStyle name="Percent 29" xfId="142" xr:uid="{00000000-0005-0000-0000-00008F000000}"/>
    <cellStyle name="Percent 29 2" xfId="143" xr:uid="{00000000-0005-0000-0000-000090000000}"/>
    <cellStyle name="Percent 30" xfId="144" xr:uid="{00000000-0005-0000-0000-000091000000}"/>
    <cellStyle name="Percent 30 2" xfId="145" xr:uid="{00000000-0005-0000-0000-000092000000}"/>
    <cellStyle name="Percent 4 2" xfId="146" xr:uid="{00000000-0005-0000-0000-000093000000}"/>
    <cellStyle name="Percent 5 2" xfId="147" xr:uid="{00000000-0005-0000-0000-000094000000}"/>
    <cellStyle name="Percent 7" xfId="148" xr:uid="{00000000-0005-0000-0000-000095000000}"/>
    <cellStyle name="Percent 8" xfId="149" xr:uid="{00000000-0005-0000-0000-000096000000}"/>
    <cellStyle name="Percent 9" xfId="150" xr:uid="{00000000-0005-0000-0000-000097000000}"/>
    <cellStyle name="Title" xfId="151" builtinId="15" customBuiltin="1"/>
    <cellStyle name="Title 2" xfId="152" xr:uid="{00000000-0005-0000-0000-000099000000}"/>
    <cellStyle name="Total" xfId="153" builtinId="25" customBuiltin="1"/>
    <cellStyle name="Total 2" xfId="154" xr:uid="{00000000-0005-0000-0000-00009B000000}"/>
    <cellStyle name="Warning Text" xfId="155" builtinId="11" customBuiltin="1"/>
    <cellStyle name="Warning Text 2" xfId="156" xr:uid="{00000000-0005-0000-0000-00009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en-US" b="1"/>
              <a:t>US FI Outstanding</a:t>
            </a:r>
          </a:p>
        </c:rich>
      </c:tx>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42592592592593"/>
          <c:y val="0.2013888888888889"/>
          <c:w val="0.77314814814814814"/>
          <c:h val="0.77314814814814814"/>
        </c:manualLayout>
      </c:layout>
      <c:pieChart>
        <c:varyColors val="1"/>
        <c:ser>
          <c:idx val="0"/>
          <c:order val="0"/>
          <c:tx>
            <c:strRef>
              <c:f>'Table of Contents'!$G$5</c:f>
              <c:strCache>
                <c:ptCount val="1"/>
                <c:pt idx="0">
                  <c:v>Fixed Income Outstanding Breakout</c:v>
                </c:pt>
              </c:strCache>
            </c:strRef>
          </c:tx>
          <c:spPr>
            <a:ln w="6350">
              <a:solidFill>
                <a:sysClr val="window" lastClr="FFFFFF"/>
              </a:solidFill>
            </a:ln>
          </c:spPr>
          <c:dPt>
            <c:idx val="0"/>
            <c:bubble3D val="0"/>
            <c:spPr>
              <a:solidFill>
                <a:srgbClr val="71953E"/>
              </a:solidFill>
              <a:ln w="6350">
                <a:solidFill>
                  <a:sysClr val="window" lastClr="FFFFFF"/>
                </a:solidFill>
              </a:ln>
              <a:effectLst/>
            </c:spPr>
            <c:extLst>
              <c:ext xmlns:c16="http://schemas.microsoft.com/office/drawing/2014/chart" uri="{C3380CC4-5D6E-409C-BE32-E72D297353CC}">
                <c16:uniqueId val="{00000001-4572-4579-AB84-EB6B22CCF4C5}"/>
              </c:ext>
            </c:extLst>
          </c:dPt>
          <c:dPt>
            <c:idx val="1"/>
            <c:bubble3D val="0"/>
            <c:spPr>
              <a:solidFill>
                <a:srgbClr val="AEC876"/>
              </a:solidFill>
              <a:ln w="6350">
                <a:solidFill>
                  <a:sysClr val="window" lastClr="FFFFFF"/>
                </a:solidFill>
              </a:ln>
              <a:effectLst/>
            </c:spPr>
            <c:extLst>
              <c:ext xmlns:c16="http://schemas.microsoft.com/office/drawing/2014/chart" uri="{C3380CC4-5D6E-409C-BE32-E72D297353CC}">
                <c16:uniqueId val="{00000003-4572-4579-AB84-EB6B22CCF4C5}"/>
              </c:ext>
            </c:extLst>
          </c:dPt>
          <c:dPt>
            <c:idx val="2"/>
            <c:bubble3D val="0"/>
            <c:spPr>
              <a:solidFill>
                <a:srgbClr val="A3A6B1"/>
              </a:solidFill>
              <a:ln w="6350">
                <a:solidFill>
                  <a:sysClr val="window" lastClr="FFFFFF"/>
                </a:solidFill>
              </a:ln>
              <a:effectLst/>
            </c:spPr>
            <c:extLst>
              <c:ext xmlns:c16="http://schemas.microsoft.com/office/drawing/2014/chart" uri="{C3380CC4-5D6E-409C-BE32-E72D297353CC}">
                <c16:uniqueId val="{00000005-4572-4579-AB84-EB6B22CCF4C5}"/>
              </c:ext>
            </c:extLst>
          </c:dPt>
          <c:dPt>
            <c:idx val="3"/>
            <c:bubble3D val="0"/>
            <c:spPr>
              <a:solidFill>
                <a:srgbClr val="5F6C7D"/>
              </a:solidFill>
              <a:ln w="6350">
                <a:solidFill>
                  <a:sysClr val="window" lastClr="FFFFFF"/>
                </a:solidFill>
              </a:ln>
              <a:effectLst/>
            </c:spPr>
            <c:extLst>
              <c:ext xmlns:c16="http://schemas.microsoft.com/office/drawing/2014/chart" uri="{C3380CC4-5D6E-409C-BE32-E72D297353CC}">
                <c16:uniqueId val="{00000007-4572-4579-AB84-EB6B22CCF4C5}"/>
              </c:ext>
            </c:extLst>
          </c:dPt>
          <c:dPt>
            <c:idx val="4"/>
            <c:bubble3D val="0"/>
            <c:spPr>
              <a:solidFill>
                <a:srgbClr val="50B2CE">
                  <a:lumMod val="50000"/>
                </a:srgbClr>
              </a:solidFill>
              <a:ln w="6350">
                <a:solidFill>
                  <a:sysClr val="window" lastClr="FFFFFF"/>
                </a:solidFill>
              </a:ln>
              <a:effectLst/>
            </c:spPr>
            <c:extLst>
              <c:ext xmlns:c16="http://schemas.microsoft.com/office/drawing/2014/chart" uri="{C3380CC4-5D6E-409C-BE32-E72D297353CC}">
                <c16:uniqueId val="{00000009-4572-4579-AB84-EB6B22CCF4C5}"/>
              </c:ext>
            </c:extLst>
          </c:dPt>
          <c:dPt>
            <c:idx val="5"/>
            <c:bubble3D val="0"/>
            <c:spPr>
              <a:solidFill>
                <a:srgbClr val="50B2CE"/>
              </a:solidFill>
              <a:ln w="6350">
                <a:solidFill>
                  <a:sysClr val="window" lastClr="FFFFFF"/>
                </a:solidFill>
              </a:ln>
              <a:effectLst/>
            </c:spPr>
            <c:extLst>
              <c:ext xmlns:c16="http://schemas.microsoft.com/office/drawing/2014/chart" uri="{C3380CC4-5D6E-409C-BE32-E72D297353CC}">
                <c16:uniqueId val="{0000000B-4572-4579-AB84-EB6B22CCF4C5}"/>
              </c:ext>
            </c:extLst>
          </c:dPt>
          <c:dPt>
            <c:idx val="6"/>
            <c:bubble3D val="0"/>
            <c:spPr>
              <a:solidFill>
                <a:srgbClr val="71953E">
                  <a:lumMod val="50000"/>
                </a:srgbClr>
              </a:solidFill>
              <a:ln w="6350">
                <a:solidFill>
                  <a:sysClr val="window" lastClr="FFFFFF"/>
                </a:solidFill>
              </a:ln>
              <a:effectLst/>
            </c:spPr>
            <c:extLst>
              <c:ext xmlns:c16="http://schemas.microsoft.com/office/drawing/2014/chart" uri="{C3380CC4-5D6E-409C-BE32-E72D297353CC}">
                <c16:uniqueId val="{0000000D-4572-4579-AB84-EB6B22CCF4C5}"/>
              </c:ext>
            </c:extLst>
          </c:dPt>
          <c:dLbls>
            <c:dLbl>
              <c:idx val="0"/>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572-4579-AB84-EB6B22CCF4C5}"/>
                </c:ext>
              </c:extLst>
            </c:dLbl>
            <c:dLbl>
              <c:idx val="1"/>
              <c:layout>
                <c:manualLayout>
                  <c:x val="0.12962962962962962"/>
                  <c:y val="-4.5592556138815979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652777777777779"/>
                      <c:h val="0.15972222222222221"/>
                    </c:manualLayout>
                  </c15:layout>
                </c:ext>
                <c:ext xmlns:c16="http://schemas.microsoft.com/office/drawing/2014/chart" uri="{C3380CC4-5D6E-409C-BE32-E72D297353CC}">
                  <c16:uniqueId val="{00000003-4572-4579-AB84-EB6B22CCF4C5}"/>
                </c:ext>
              </c:extLst>
            </c:dLbl>
            <c:dLbl>
              <c:idx val="2"/>
              <c:layout>
                <c:manualLayout>
                  <c:x val="2.3148148148148147E-2"/>
                  <c:y val="2.646106736657917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0601851851851852"/>
                      <c:h val="0.14583333333333334"/>
                    </c:manualLayout>
                  </c15:layout>
                </c:ext>
                <c:ext xmlns:c16="http://schemas.microsoft.com/office/drawing/2014/chart" uri="{C3380CC4-5D6E-409C-BE32-E72D297353CC}">
                  <c16:uniqueId val="{00000005-4572-4579-AB84-EB6B22CCF4C5}"/>
                </c:ext>
              </c:extLst>
            </c:dLbl>
            <c:dLbl>
              <c:idx val="3"/>
              <c:layout>
                <c:manualLayout>
                  <c:x val="5.6270049577136237E-2"/>
                  <c:y val="9.9259988334791487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572-4579-AB84-EB6B22CCF4C5}"/>
                </c:ext>
              </c:extLst>
            </c:dLbl>
            <c:dLbl>
              <c:idx val="4"/>
              <c:layout>
                <c:manualLayout>
                  <c:x val="6.3708078156897052E-2"/>
                  <c:y val="1.258129192184309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572-4579-AB84-EB6B22CCF4C5}"/>
                </c:ext>
              </c:extLst>
            </c:dLbl>
            <c:dLbl>
              <c:idx val="5"/>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572-4579-AB84-EB6B22CCF4C5}"/>
                </c:ext>
              </c:extLst>
            </c:dLbl>
            <c:dLbl>
              <c:idx val="6"/>
              <c:layout>
                <c:manualLayout>
                  <c:x val="0.12303295421405649"/>
                  <c:y val="2.138451443569553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4572-4579-AB84-EB6B22CCF4C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of Contents'!$G$8:$G$14</c:f>
              <c:strCache>
                <c:ptCount val="5"/>
                <c:pt idx="0">
                  <c:v>UST</c:v>
                </c:pt>
                <c:pt idx="1">
                  <c:v>Corporates</c:v>
                </c:pt>
                <c:pt idx="2">
                  <c:v>Munis</c:v>
                </c:pt>
                <c:pt idx="3">
                  <c:v>Agency</c:v>
                </c:pt>
                <c:pt idx="4">
                  <c:v>CP</c:v>
                </c:pt>
              </c:strCache>
            </c:strRef>
          </c:cat>
          <c:val>
            <c:numRef>
              <c:f>'Table of Contents'!$H$8:$H$14</c:f>
              <c:numCache>
                <c:formatCode>0.0%</c:formatCode>
                <c:ptCount val="7"/>
                <c:pt idx="0">
                  <c:v>0.59994049748240441</c:v>
                </c:pt>
                <c:pt idx="1">
                  <c:v>0.23830325052952503</c:v>
                </c:pt>
                <c:pt idx="2">
                  <c:v>9.0191110045127795E-2</c:v>
                </c:pt>
                <c:pt idx="3">
                  <c:v>4.3390833195700959E-2</c:v>
                </c:pt>
                <c:pt idx="4">
                  <c:v>2.8174308747241812E-2</c:v>
                </c:pt>
              </c:numCache>
            </c:numRef>
          </c:val>
          <c:extLst>
            <c:ext xmlns:c16="http://schemas.microsoft.com/office/drawing/2014/chart" uri="{C3380CC4-5D6E-409C-BE32-E72D297353CC}">
              <c16:uniqueId val="{0000000E-4572-4579-AB84-EB6B22CCF4C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en-US" b="1"/>
              <a:t>US FI Issuance</a:t>
            </a:r>
          </a:p>
        </c:rich>
      </c:tx>
      <c:layout>
        <c:manualLayout>
          <c:xMode val="edge"/>
          <c:yMode val="edge"/>
          <c:x val="0.29903907844852728"/>
          <c:y val="2.7777777777777776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42592592592593"/>
          <c:y val="0.2013888888888889"/>
          <c:w val="0.77314814814814814"/>
          <c:h val="0.77314814814814814"/>
        </c:manualLayout>
      </c:layout>
      <c:pieChart>
        <c:varyColors val="1"/>
        <c:ser>
          <c:idx val="0"/>
          <c:order val="0"/>
          <c:tx>
            <c:strRef>
              <c:f>'Table of Contents'!$L$5</c:f>
              <c:strCache>
                <c:ptCount val="1"/>
                <c:pt idx="0">
                  <c:v>Fixed Income Issuance Breakout</c:v>
                </c:pt>
              </c:strCache>
            </c:strRef>
          </c:tx>
          <c:spPr>
            <a:ln w="6350">
              <a:solidFill>
                <a:sysClr val="window" lastClr="FFFFFF"/>
              </a:solidFill>
            </a:ln>
          </c:spPr>
          <c:dPt>
            <c:idx val="0"/>
            <c:bubble3D val="0"/>
            <c:spPr>
              <a:solidFill>
                <a:srgbClr val="71953E"/>
              </a:solidFill>
              <a:ln w="6350">
                <a:solidFill>
                  <a:sysClr val="window" lastClr="FFFFFF"/>
                </a:solidFill>
              </a:ln>
              <a:effectLst/>
            </c:spPr>
            <c:extLst>
              <c:ext xmlns:c16="http://schemas.microsoft.com/office/drawing/2014/chart" uri="{C3380CC4-5D6E-409C-BE32-E72D297353CC}">
                <c16:uniqueId val="{00000001-BBC8-4E7A-B3A5-EA13C876FD1E}"/>
              </c:ext>
            </c:extLst>
          </c:dPt>
          <c:dPt>
            <c:idx val="1"/>
            <c:bubble3D val="0"/>
            <c:spPr>
              <a:solidFill>
                <a:srgbClr val="AEC876"/>
              </a:solidFill>
              <a:ln w="6350">
                <a:solidFill>
                  <a:sysClr val="window" lastClr="FFFFFF"/>
                </a:solidFill>
              </a:ln>
              <a:effectLst/>
            </c:spPr>
            <c:extLst>
              <c:ext xmlns:c16="http://schemas.microsoft.com/office/drawing/2014/chart" uri="{C3380CC4-5D6E-409C-BE32-E72D297353CC}">
                <c16:uniqueId val="{00000003-BBC8-4E7A-B3A5-EA13C876FD1E}"/>
              </c:ext>
            </c:extLst>
          </c:dPt>
          <c:dPt>
            <c:idx val="2"/>
            <c:bubble3D val="0"/>
            <c:spPr>
              <a:solidFill>
                <a:srgbClr val="94B5E1"/>
              </a:solidFill>
              <a:ln w="6350">
                <a:solidFill>
                  <a:sysClr val="window" lastClr="FFFFFF"/>
                </a:solidFill>
              </a:ln>
              <a:effectLst/>
            </c:spPr>
            <c:extLst>
              <c:ext xmlns:c16="http://schemas.microsoft.com/office/drawing/2014/chart" uri="{C3380CC4-5D6E-409C-BE32-E72D297353CC}">
                <c16:uniqueId val="{00000005-BBC8-4E7A-B3A5-EA13C876FD1E}"/>
              </c:ext>
            </c:extLst>
          </c:dPt>
          <c:dPt>
            <c:idx val="3"/>
            <c:bubble3D val="0"/>
            <c:spPr>
              <a:solidFill>
                <a:srgbClr val="5F6C7D"/>
              </a:solidFill>
              <a:ln w="6350">
                <a:solidFill>
                  <a:sysClr val="window" lastClr="FFFFFF"/>
                </a:solidFill>
              </a:ln>
              <a:effectLst/>
            </c:spPr>
            <c:extLst>
              <c:ext xmlns:c16="http://schemas.microsoft.com/office/drawing/2014/chart" uri="{C3380CC4-5D6E-409C-BE32-E72D297353CC}">
                <c16:uniqueId val="{00000007-BBC8-4E7A-B3A5-EA13C876FD1E}"/>
              </c:ext>
            </c:extLst>
          </c:dPt>
          <c:dPt>
            <c:idx val="4"/>
            <c:bubble3D val="0"/>
            <c:spPr>
              <a:solidFill>
                <a:srgbClr val="A3A6B1"/>
              </a:solidFill>
              <a:ln w="6350">
                <a:solidFill>
                  <a:sysClr val="window" lastClr="FFFFFF"/>
                </a:solidFill>
              </a:ln>
              <a:effectLst/>
            </c:spPr>
            <c:extLst>
              <c:ext xmlns:c16="http://schemas.microsoft.com/office/drawing/2014/chart" uri="{C3380CC4-5D6E-409C-BE32-E72D297353CC}">
                <c16:uniqueId val="{00000009-BBC8-4E7A-B3A5-EA13C876FD1E}"/>
              </c:ext>
            </c:extLst>
          </c:dPt>
          <c:dPt>
            <c:idx val="5"/>
            <c:bubble3D val="0"/>
            <c:spPr>
              <a:solidFill>
                <a:srgbClr val="50B2CE"/>
              </a:solidFill>
              <a:ln w="6350">
                <a:solidFill>
                  <a:sysClr val="window" lastClr="FFFFFF"/>
                </a:solidFill>
              </a:ln>
              <a:effectLst/>
            </c:spPr>
            <c:extLst>
              <c:ext xmlns:c16="http://schemas.microsoft.com/office/drawing/2014/chart" uri="{C3380CC4-5D6E-409C-BE32-E72D297353CC}">
                <c16:uniqueId val="{0000000B-BBC8-4E7A-B3A5-EA13C876FD1E}"/>
              </c:ext>
            </c:extLst>
          </c:dPt>
          <c:dPt>
            <c:idx val="6"/>
            <c:bubble3D val="0"/>
            <c:spPr>
              <a:solidFill>
                <a:schemeClr val="accent1">
                  <a:lumMod val="60000"/>
                </a:schemeClr>
              </a:solidFill>
              <a:ln w="6350">
                <a:solidFill>
                  <a:sysClr val="window" lastClr="FFFFFF"/>
                </a:solidFill>
              </a:ln>
              <a:effectLst/>
            </c:spPr>
            <c:extLst>
              <c:ext xmlns:c16="http://schemas.microsoft.com/office/drawing/2014/chart" uri="{C3380CC4-5D6E-409C-BE32-E72D297353CC}">
                <c16:uniqueId val="{0000000D-BBC8-4E7A-B3A5-EA13C876FD1E}"/>
              </c:ext>
            </c:extLst>
          </c:dPt>
          <c:dLbls>
            <c:dLbl>
              <c:idx val="0"/>
              <c:layout>
                <c:manualLayout>
                  <c:x val="-0.10185185185185185"/>
                  <c:y val="5.580198308544756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726851851851852"/>
                      <c:h val="0.16898148148148148"/>
                    </c:manualLayout>
                  </c15:layout>
                </c:ext>
                <c:ext xmlns:c16="http://schemas.microsoft.com/office/drawing/2014/chart" uri="{C3380CC4-5D6E-409C-BE32-E72D297353CC}">
                  <c16:uniqueId val="{00000001-BBC8-4E7A-B3A5-EA13C876FD1E}"/>
                </c:ext>
              </c:extLst>
            </c:dLbl>
            <c:dLbl>
              <c:idx val="1"/>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1"/>
              <c:showSerName val="0"/>
              <c:showPercent val="0"/>
              <c:showBubbleSize val="0"/>
              <c:separator>
</c:separator>
              <c:extLst>
                <c:ext xmlns:c15="http://schemas.microsoft.com/office/drawing/2012/chart" uri="{CE6537A1-D6FC-4f65-9D91-7224C49458BB}">
                  <c15:layout>
                    <c:manualLayout>
                      <c:w val="0.26476578411405294"/>
                      <c:h val="0.16527970411465556"/>
                    </c:manualLayout>
                  </c15:layout>
                </c:ext>
                <c:ext xmlns:c16="http://schemas.microsoft.com/office/drawing/2014/chart" uri="{C3380CC4-5D6E-409C-BE32-E72D297353CC}">
                  <c16:uniqueId val="{00000003-BBC8-4E7A-B3A5-EA13C876FD1E}"/>
                </c:ext>
              </c:extLst>
            </c:dLbl>
            <c:dLbl>
              <c:idx val="2"/>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1"/>
              <c:showSerName val="0"/>
              <c:showPercent val="0"/>
              <c:showBubbleSize val="0"/>
              <c:separator>
</c:separator>
              <c:extLst>
                <c:ext xmlns:c15="http://schemas.microsoft.com/office/drawing/2012/chart" uri="{CE6537A1-D6FC-4f65-9D91-7224C49458BB}">
                  <c15:layout>
                    <c:manualLayout>
                      <c:w val="0.15509259259259259"/>
                      <c:h val="0.15972222222222221"/>
                    </c:manualLayout>
                  </c15:layout>
                </c:ext>
                <c:ext xmlns:c16="http://schemas.microsoft.com/office/drawing/2014/chart" uri="{C3380CC4-5D6E-409C-BE32-E72D297353CC}">
                  <c16:uniqueId val="{00000005-BBC8-4E7A-B3A5-EA13C876FD1E}"/>
                </c:ext>
              </c:extLst>
            </c:dLbl>
            <c:dLbl>
              <c:idx val="3"/>
              <c:layout>
                <c:manualLayout>
                  <c:x val="2.4720399533391658E-2"/>
                  <c:y val="2.479585885097653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BC8-4E7A-B3A5-EA13C876FD1E}"/>
                </c:ext>
              </c:extLst>
            </c:dLbl>
            <c:dLbl>
              <c:idx val="4"/>
              <c:layout>
                <c:manualLayout>
                  <c:x val="2.8253135024788611E-2"/>
                  <c:y val="1.332385535141440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BC8-4E7A-B3A5-EA13C876FD1E}"/>
                </c:ext>
              </c:extLst>
            </c:dLbl>
            <c:dLbl>
              <c:idx val="5"/>
              <c:layout>
                <c:manualLayout>
                  <c:x val="0.19800014581510644"/>
                  <c:y val="1.55493584135316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BC8-4E7A-B3A5-EA13C876FD1E}"/>
                </c:ext>
              </c:extLst>
            </c:dLbl>
            <c:dLbl>
              <c:idx val="6"/>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BC8-4E7A-B3A5-EA13C876FD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of Contents'!$L$8:$L$13</c:f>
              <c:strCache>
                <c:ptCount val="6"/>
                <c:pt idx="0">
                  <c:v>UST</c:v>
                </c:pt>
                <c:pt idx="1">
                  <c:v>Corporates</c:v>
                </c:pt>
                <c:pt idx="2">
                  <c:v>MBS</c:v>
                </c:pt>
                <c:pt idx="3">
                  <c:v>Agency</c:v>
                </c:pt>
                <c:pt idx="4">
                  <c:v>Munis</c:v>
                </c:pt>
                <c:pt idx="5">
                  <c:v>ABS</c:v>
                </c:pt>
              </c:strCache>
            </c:strRef>
          </c:cat>
          <c:val>
            <c:numRef>
              <c:f>'Table of Contents'!$M$8:$M$13</c:f>
              <c:numCache>
                <c:formatCode>0.0%</c:formatCode>
                <c:ptCount val="6"/>
                <c:pt idx="0">
                  <c:v>0.41903506341663449</c:v>
                </c:pt>
                <c:pt idx="1">
                  <c:v>0.20178343316747357</c:v>
                </c:pt>
                <c:pt idx="2">
                  <c:v>0.16031718725570729</c:v>
                </c:pt>
                <c:pt idx="3">
                  <c:v>0.12400570903047399</c:v>
                </c:pt>
                <c:pt idx="4">
                  <c:v>5.1628747022753683E-2</c:v>
                </c:pt>
                <c:pt idx="5">
                  <c:v>4.3229860106956841E-2</c:v>
                </c:pt>
              </c:numCache>
            </c:numRef>
          </c:val>
          <c:extLst>
            <c:ext xmlns:c16="http://schemas.microsoft.com/office/drawing/2014/chart" uri="{C3380CC4-5D6E-409C-BE32-E72D297353CC}">
              <c16:uniqueId val="{0000000E-BBC8-4E7A-B3A5-EA13C876FD1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80010</xdr:rowOff>
    </xdr:from>
    <xdr:to>
      <xdr:col>5</xdr:col>
      <xdr:colOff>19050</xdr:colOff>
      <xdr:row>16</xdr:row>
      <xdr:rowOff>0</xdr:rowOff>
    </xdr:to>
    <xdr:pic>
      <xdr:nvPicPr>
        <xdr:cNvPr id="5126" name="Picture 2">
          <a:extLst>
            <a:ext uri="{FF2B5EF4-FFF2-40B4-BE49-F238E27FC236}">
              <a16:creationId xmlns:a16="http://schemas.microsoft.com/office/drawing/2014/main" id="{6A9117AA-9CC9-4D56-AE6F-7870518CD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1861185"/>
          <a:ext cx="1714500" cy="72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16</xdr:row>
      <xdr:rowOff>0</xdr:rowOff>
    </xdr:from>
    <xdr:to>
      <xdr:col>9</xdr:col>
      <xdr:colOff>657225</xdr:colOff>
      <xdr:row>27</xdr:row>
      <xdr:rowOff>57150</xdr:rowOff>
    </xdr:to>
    <xdr:graphicFrame macro="">
      <xdr:nvGraphicFramePr>
        <xdr:cNvPr id="6" name="Chart 5">
          <a:extLst>
            <a:ext uri="{FF2B5EF4-FFF2-40B4-BE49-F238E27FC236}">
              <a16:creationId xmlns:a16="http://schemas.microsoft.com/office/drawing/2014/main" id="{67696E1C-060A-43BC-97F5-B3FC685CA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38100</xdr:colOff>
      <xdr:row>16</xdr:row>
      <xdr:rowOff>0</xdr:rowOff>
    </xdr:from>
    <xdr:to>
      <xdr:col>15</xdr:col>
      <xdr:colOff>0</xdr:colOff>
      <xdr:row>27</xdr:row>
      <xdr:rowOff>57150</xdr:rowOff>
    </xdr:to>
    <xdr:graphicFrame macro="">
      <xdr:nvGraphicFramePr>
        <xdr:cNvPr id="7" name="Chart 6">
          <a:extLst>
            <a:ext uri="{FF2B5EF4-FFF2-40B4-BE49-F238E27FC236}">
              <a16:creationId xmlns:a16="http://schemas.microsoft.com/office/drawing/2014/main" id="{84F3ACAC-8F40-406F-8E9C-EBE34AFB1D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IFMA Template 2023">
  <a:themeElements>
    <a:clrScheme name="Custom 5">
      <a:dk1>
        <a:sysClr val="windowText" lastClr="000000"/>
      </a:dk1>
      <a:lt1>
        <a:sysClr val="window" lastClr="FFFFFF"/>
      </a:lt1>
      <a:dk2>
        <a:srgbClr val="71953E"/>
      </a:dk2>
      <a:lt2>
        <a:srgbClr val="94B5E1"/>
      </a:lt2>
      <a:accent1>
        <a:srgbClr val="71953E"/>
      </a:accent1>
      <a:accent2>
        <a:srgbClr val="AEC876"/>
      </a:accent2>
      <a:accent3>
        <a:srgbClr val="94B5E1"/>
      </a:accent3>
      <a:accent4>
        <a:srgbClr val="5F6C7D"/>
      </a:accent4>
      <a:accent5>
        <a:srgbClr val="A3A6B1"/>
      </a:accent5>
      <a:accent6>
        <a:srgbClr val="50B2CE"/>
      </a:accent6>
      <a:hlink>
        <a:srgbClr val="50B2CE"/>
      </a:hlink>
      <a:folHlink>
        <a:srgbClr val="AEC87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6350">
          <a:noFill/>
        </a:ln>
        <a:effectLst/>
      </a:spPr>
      <a:bodyPr rot="0" spcFirstLastPara="0" vertOverflow="overflow" horzOverflow="overflow" vert="horz" wrap="square" lIns="0" tIns="0" rIns="0" bIns="0" numCol="1" spcCol="0" rtlCol="0" fromWordArt="0" anchor="b" anchorCtr="0" forceAA="0" compatLnSpc="1">
        <a:prstTxWarp prst="textNoShape">
          <a:avLst/>
        </a:prstTxWarp>
        <a:spAutoFit/>
      </a:bodyPr>
      <a:lstStyle/>
      <a:style>
        <a:lnRef idx="0">
          <a:schemeClr val="accent1"/>
        </a:lnRef>
        <a:fillRef idx="0">
          <a:schemeClr val="accent1"/>
        </a:fillRef>
        <a:effectRef idx="0">
          <a:schemeClr val="accent1"/>
        </a:effectRef>
        <a:fontRef idx="minor">
          <a:schemeClr val="dk1"/>
        </a:fontRef>
      </a:style>
    </a:txDef>
  </a:objectDefaults>
  <a:extraClrSchemeLst/>
</a:theme>
</file>

<file path=xl/theme/themeOverride1.xml><?xml version="1.0" encoding="utf-8"?>
<a:themeOverride xmlns:a="http://schemas.openxmlformats.org/drawingml/2006/main">
  <a:clrScheme name="SIFMA2018">
    <a:dk1>
      <a:sysClr val="windowText" lastClr="000000"/>
    </a:dk1>
    <a:lt1>
      <a:sysClr val="window" lastClr="FFFFFF"/>
    </a:lt1>
    <a:dk2>
      <a:srgbClr val="63B2BE"/>
    </a:dk2>
    <a:lt2>
      <a:srgbClr val="4198A6"/>
    </a:lt2>
    <a:accent1>
      <a:srgbClr val="117C3C"/>
    </a:accent1>
    <a:accent2>
      <a:srgbClr val="218F4B"/>
    </a:accent2>
    <a:accent3>
      <a:srgbClr val="48AD6E"/>
    </a:accent3>
    <a:accent4>
      <a:srgbClr val="81D6A1"/>
    </a:accent4>
    <a:accent5>
      <a:srgbClr val="A3D8E1"/>
    </a:accent5>
    <a:accent6>
      <a:srgbClr val="7FC3CE"/>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IFMA2018">
    <a:dk1>
      <a:sysClr val="windowText" lastClr="000000"/>
    </a:dk1>
    <a:lt1>
      <a:sysClr val="window" lastClr="FFFFFF"/>
    </a:lt1>
    <a:dk2>
      <a:srgbClr val="63B2BE"/>
    </a:dk2>
    <a:lt2>
      <a:srgbClr val="4198A6"/>
    </a:lt2>
    <a:accent1>
      <a:srgbClr val="117C3C"/>
    </a:accent1>
    <a:accent2>
      <a:srgbClr val="218F4B"/>
    </a:accent2>
    <a:accent3>
      <a:srgbClr val="48AD6E"/>
    </a:accent3>
    <a:accent4>
      <a:srgbClr val="81D6A1"/>
    </a:accent4>
    <a:accent5>
      <a:srgbClr val="A3D8E1"/>
    </a:accent5>
    <a:accent6>
      <a:srgbClr val="7FC3CE"/>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sifm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zoomScaleNormal="100" workbookViewId="0"/>
  </sheetViews>
  <sheetFormatPr defaultColWidth="10.44140625" defaultRowHeight="13.2"/>
  <cols>
    <col min="1" max="1" width="5.6640625" style="1" customWidth="1"/>
    <col min="2" max="2" width="15.33203125" style="1" customWidth="1"/>
    <col min="3" max="3" width="56.109375" style="1" customWidth="1"/>
    <col min="4" max="4" width="12.6640625" style="1" customWidth="1"/>
    <col min="5" max="5" width="12.6640625" style="7" customWidth="1"/>
    <col min="6" max="10" width="10.44140625" style="1"/>
    <col min="11" max="11" width="2.6640625" style="1" customWidth="1"/>
    <col min="12" max="13" width="10.44140625" style="1"/>
    <col min="14" max="16384" width="10.44140625" style="3"/>
  </cols>
  <sheetData>
    <row r="1" spans="2:19">
      <c r="B1" s="97" t="s">
        <v>24</v>
      </c>
      <c r="C1" s="97"/>
      <c r="D1" s="97"/>
      <c r="E1" s="97"/>
    </row>
    <row r="2" spans="2:19">
      <c r="B2" s="1" t="s">
        <v>5</v>
      </c>
      <c r="C2" s="2">
        <v>45967</v>
      </c>
      <c r="D2" s="19"/>
      <c r="E2" s="19"/>
    </row>
    <row r="4" spans="2:19">
      <c r="P4" s="67"/>
      <c r="R4" s="66"/>
    </row>
    <row r="5" spans="2:19">
      <c r="B5" s="19" t="s">
        <v>6</v>
      </c>
      <c r="C5" s="19" t="s">
        <v>1</v>
      </c>
      <c r="D5" s="19" t="s">
        <v>7</v>
      </c>
      <c r="E5" s="4" t="s">
        <v>8</v>
      </c>
      <c r="G5" s="19" t="s">
        <v>36</v>
      </c>
      <c r="L5" s="19" t="s">
        <v>43</v>
      </c>
      <c r="R5" s="66"/>
      <c r="S5" s="66"/>
    </row>
    <row r="6" spans="2:19">
      <c r="B6" s="3">
        <v>1</v>
      </c>
      <c r="C6" s="44" t="s">
        <v>27</v>
      </c>
      <c r="D6" s="1" t="s">
        <v>17</v>
      </c>
      <c r="E6" s="7" t="s">
        <v>63</v>
      </c>
      <c r="G6" s="1" t="s">
        <v>64</v>
      </c>
      <c r="L6" s="1" t="str">
        <f>"(YTD as of "&amp;E7&amp;")"</f>
        <v>(YTD as of October 2025)</v>
      </c>
      <c r="P6" s="67"/>
    </row>
    <row r="7" spans="2:19">
      <c r="B7" s="3">
        <v>2</v>
      </c>
      <c r="C7" s="44" t="s">
        <v>25</v>
      </c>
      <c r="D7" s="1" t="s">
        <v>18</v>
      </c>
      <c r="E7" s="5" t="s">
        <v>65</v>
      </c>
      <c r="N7" s="64"/>
    </row>
    <row r="8" spans="2:19">
      <c r="B8" s="3">
        <v>3</v>
      </c>
      <c r="C8" s="44" t="s">
        <v>26</v>
      </c>
      <c r="D8" s="1" t="s">
        <v>18</v>
      </c>
      <c r="E8" s="5" t="str">
        <f>E7</f>
        <v>October 2025</v>
      </c>
      <c r="G8" s="1" t="s">
        <v>37</v>
      </c>
      <c r="H8" s="49">
        <v>0.59994049748240441</v>
      </c>
      <c r="L8" s="62" t="s">
        <v>37</v>
      </c>
      <c r="M8" s="49">
        <v>0.41903506341663449</v>
      </c>
      <c r="N8" s="64"/>
    </row>
    <row r="9" spans="2:19" ht="12.75" customHeight="1">
      <c r="B9" s="57"/>
      <c r="F9" s="53"/>
      <c r="G9" s="1" t="s">
        <v>39</v>
      </c>
      <c r="H9" s="49">
        <v>0.23830325052952503</v>
      </c>
      <c r="L9" s="63" t="s">
        <v>39</v>
      </c>
      <c r="M9" s="49">
        <v>0.20178343316747357</v>
      </c>
      <c r="N9" s="64"/>
    </row>
    <row r="10" spans="2:19">
      <c r="B10" s="3"/>
      <c r="F10" s="53"/>
      <c r="G10" s="1" t="s">
        <v>40</v>
      </c>
      <c r="H10" s="49">
        <v>9.0191110045127795E-2</v>
      </c>
      <c r="L10" s="63" t="s">
        <v>38</v>
      </c>
      <c r="M10" s="49">
        <v>0.16031718725570729</v>
      </c>
      <c r="N10" s="64"/>
    </row>
    <row r="11" spans="2:19">
      <c r="B11" s="6" t="s">
        <v>9</v>
      </c>
      <c r="G11" s="1" t="s">
        <v>41</v>
      </c>
      <c r="H11" s="49">
        <v>4.3390833195700959E-2</v>
      </c>
      <c r="L11" s="3" t="s">
        <v>41</v>
      </c>
      <c r="M11" s="49">
        <v>0.12400570903047399</v>
      </c>
      <c r="N11" s="64"/>
    </row>
    <row r="12" spans="2:19">
      <c r="G12" s="1" t="s">
        <v>58</v>
      </c>
      <c r="H12" s="49">
        <v>2.8174308747241812E-2</v>
      </c>
      <c r="L12" s="63" t="s">
        <v>40</v>
      </c>
      <c r="M12" s="49">
        <v>5.1628747022753683E-2</v>
      </c>
      <c r="N12" s="64"/>
    </row>
    <row r="13" spans="2:19">
      <c r="C13" s="45"/>
      <c r="H13" s="49"/>
      <c r="L13" s="63" t="s">
        <v>42</v>
      </c>
      <c r="M13" s="49">
        <v>4.3229860106956841E-2</v>
      </c>
      <c r="N13" s="64"/>
    </row>
    <row r="14" spans="2:19">
      <c r="B14" s="19" t="s">
        <v>2</v>
      </c>
      <c r="E14" s="8"/>
      <c r="H14" s="49"/>
      <c r="P14" s="67"/>
      <c r="S14" s="66"/>
    </row>
    <row r="15" spans="2:19">
      <c r="B15" s="1" t="s">
        <v>10</v>
      </c>
      <c r="C15" s="9" t="s">
        <v>4</v>
      </c>
    </row>
    <row r="19" spans="1:13" s="65" customFormat="1" ht="33.75" customHeight="1">
      <c r="A19" s="10"/>
      <c r="B19" s="95" t="s">
        <v>11</v>
      </c>
      <c r="C19" s="95"/>
      <c r="D19" s="95"/>
      <c r="E19" s="95"/>
      <c r="F19" s="11"/>
      <c r="G19" s="11"/>
      <c r="H19" s="11"/>
      <c r="I19" s="11"/>
      <c r="J19" s="11"/>
      <c r="K19" s="10"/>
      <c r="L19" s="10"/>
      <c r="M19" s="10"/>
    </row>
    <row r="20" spans="1:13" s="65" customFormat="1" ht="11.25" customHeight="1">
      <c r="A20" s="10"/>
      <c r="B20" s="18"/>
      <c r="C20" s="18"/>
      <c r="D20" s="18"/>
      <c r="E20" s="18"/>
      <c r="F20" s="12"/>
      <c r="G20" s="12"/>
      <c r="H20" s="12"/>
      <c r="I20" s="12"/>
      <c r="J20" s="12"/>
      <c r="K20" s="10"/>
      <c r="L20" s="10"/>
      <c r="M20" s="10"/>
    </row>
    <row r="21" spans="1:13" s="65" customFormat="1" ht="67.5" customHeight="1">
      <c r="A21" s="10"/>
      <c r="B21" s="96" t="s">
        <v>44</v>
      </c>
      <c r="C21" s="96"/>
      <c r="D21" s="96"/>
      <c r="E21" s="96"/>
      <c r="F21" s="12"/>
      <c r="G21" s="12"/>
      <c r="H21" s="12"/>
      <c r="I21" s="12"/>
      <c r="J21" s="12"/>
      <c r="K21" s="10"/>
      <c r="L21" s="10"/>
      <c r="M21" s="10"/>
    </row>
    <row r="22" spans="1:13" s="65" customFormat="1" ht="11.25" customHeight="1">
      <c r="A22" s="10"/>
      <c r="B22" s="18"/>
      <c r="C22" s="18"/>
      <c r="D22" s="18"/>
      <c r="E22" s="18"/>
      <c r="F22" s="12"/>
      <c r="G22" s="12"/>
      <c r="H22" s="12"/>
      <c r="I22" s="12"/>
      <c r="J22" s="12"/>
      <c r="K22" s="10"/>
      <c r="L22" s="10"/>
      <c r="M22" s="10"/>
    </row>
    <row r="23" spans="1:13" s="65" customFormat="1" ht="10.199999999999999">
      <c r="A23" s="10"/>
      <c r="B23" s="96" t="s">
        <v>54</v>
      </c>
      <c r="C23" s="96"/>
      <c r="D23" s="96"/>
      <c r="E23" s="96"/>
      <c r="F23" s="10"/>
      <c r="G23" s="10"/>
      <c r="H23" s="10"/>
      <c r="I23" s="10"/>
      <c r="J23" s="10"/>
      <c r="K23" s="10"/>
      <c r="L23" s="10"/>
      <c r="M23" s="10"/>
    </row>
  </sheetData>
  <sortState xmlns:xlrd2="http://schemas.microsoft.com/office/spreadsheetml/2017/richdata2" ref="L9:M13">
    <sortCondition descending="1" ref="M9:M13"/>
  </sortState>
  <mergeCells count="4">
    <mergeCell ref="B19:E19"/>
    <mergeCell ref="B21:E21"/>
    <mergeCell ref="B23:E23"/>
    <mergeCell ref="B1:E1"/>
  </mergeCells>
  <hyperlinks>
    <hyperlink ref="C7" location="Issuance!A1" display="US Corporate Bonds: Issuance" xr:uid="{00000000-0004-0000-0000-000000000000}"/>
    <hyperlink ref="C15" r:id="rId1" xr:uid="{00000000-0004-0000-0000-000001000000}"/>
    <hyperlink ref="C8" location="'Trading Volume'!A1" display="US Corporate Bonds: Trading Volume" xr:uid="{00000000-0004-0000-0000-000002000000}"/>
    <hyperlink ref="C6" location="Outstanding!A1" display="US Corporate Bonds: Outstanding" xr:uid="{00000000-0004-0000-0000-000003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8"/>
  <sheetViews>
    <sheetView zoomScaleNormal="100" workbookViewId="0">
      <pane xSplit="1" ySplit="8" topLeftCell="B9" activePane="bottomRight" state="frozen"/>
      <selection pane="topRight" activeCell="B1" sqref="B1"/>
      <selection pane="bottomLeft" activeCell="A9" sqref="A9"/>
      <selection pane="bottomRight" activeCell="B4" sqref="B4"/>
    </sheetView>
  </sheetViews>
  <sheetFormatPr defaultColWidth="9.109375" defaultRowHeight="11.4"/>
  <cols>
    <col min="1" max="1" width="8.6640625" style="29" customWidth="1"/>
    <col min="2" max="2" width="9.88671875" style="30" customWidth="1"/>
    <col min="3" max="3" width="9.88671875" style="42" customWidth="1"/>
    <col min="4" max="9" width="9.88671875" style="30" customWidth="1"/>
    <col min="10" max="10" width="2.6640625" style="30" customWidth="1"/>
    <col min="11" max="11" width="9.88671875" style="81" customWidth="1"/>
    <col min="12" max="12" width="9.88671875" style="83" customWidth="1"/>
    <col min="13" max="17" width="9.88671875" style="81" customWidth="1"/>
    <col min="18" max="18" width="2.6640625" style="81" customWidth="1"/>
    <col min="19" max="26" width="9.88671875" style="81" customWidth="1"/>
    <col min="27" max="27" width="2.6640625" style="81" customWidth="1"/>
    <col min="28" max="35" width="9.88671875" style="81" customWidth="1"/>
    <col min="36" max="16384" width="9.109375" style="30"/>
  </cols>
  <sheetData>
    <row r="1" spans="1:35" s="21" customFormat="1" ht="13.2">
      <c r="A1" s="13" t="s">
        <v>12</v>
      </c>
      <c r="B1" s="20" t="s">
        <v>28</v>
      </c>
      <c r="K1" s="68"/>
      <c r="L1" s="69"/>
      <c r="M1" s="69"/>
      <c r="N1" s="69"/>
      <c r="O1" s="69"/>
      <c r="P1" s="69"/>
      <c r="Q1" s="69"/>
      <c r="R1" s="69"/>
      <c r="S1" s="69"/>
      <c r="T1" s="69"/>
      <c r="U1" s="69"/>
      <c r="V1" s="69"/>
      <c r="W1" s="69"/>
      <c r="X1" s="69"/>
      <c r="Y1" s="69"/>
      <c r="Z1" s="69"/>
      <c r="AA1" s="69"/>
      <c r="AB1" s="69"/>
      <c r="AC1" s="69"/>
      <c r="AD1" s="69"/>
      <c r="AE1" s="69"/>
      <c r="AF1" s="69"/>
      <c r="AG1" s="69"/>
      <c r="AH1" s="69"/>
      <c r="AI1" s="69"/>
    </row>
    <row r="2" spans="1:35" s="21" customFormat="1" ht="13.2">
      <c r="A2" s="13" t="s">
        <v>13</v>
      </c>
      <c r="B2" s="20" t="s">
        <v>23</v>
      </c>
      <c r="C2" s="40"/>
      <c r="K2" s="68"/>
      <c r="L2" s="69"/>
      <c r="M2" s="69"/>
      <c r="N2" s="69"/>
      <c r="O2" s="69"/>
      <c r="P2" s="69"/>
      <c r="Q2" s="69"/>
      <c r="R2" s="69"/>
      <c r="S2" s="69"/>
      <c r="T2" s="69"/>
      <c r="U2" s="69"/>
      <c r="V2" s="69"/>
      <c r="W2" s="69"/>
      <c r="X2" s="69"/>
      <c r="Y2" s="69"/>
      <c r="Z2" s="69"/>
      <c r="AA2" s="69"/>
      <c r="AB2" s="69"/>
      <c r="AC2" s="69"/>
      <c r="AD2" s="69"/>
      <c r="AE2" s="69"/>
      <c r="AF2" s="69"/>
      <c r="AG2" s="69"/>
      <c r="AH2" s="69"/>
      <c r="AI2" s="69"/>
    </row>
    <row r="3" spans="1:35" s="21" customFormat="1" ht="13.2">
      <c r="A3" s="14" t="s">
        <v>14</v>
      </c>
      <c r="B3" s="20" t="s">
        <v>19</v>
      </c>
      <c r="C3" s="40"/>
      <c r="K3" s="68"/>
      <c r="L3" s="69"/>
      <c r="M3" s="69"/>
      <c r="N3" s="69"/>
      <c r="O3" s="69"/>
      <c r="P3" s="69"/>
      <c r="Q3" s="69"/>
      <c r="R3" s="69"/>
      <c r="S3" s="69"/>
      <c r="T3" s="69"/>
      <c r="U3" s="69"/>
      <c r="V3" s="69"/>
      <c r="W3" s="69"/>
      <c r="X3" s="69"/>
      <c r="Y3" s="69"/>
      <c r="Z3" s="69"/>
      <c r="AA3" s="69"/>
      <c r="AB3" s="69"/>
      <c r="AC3" s="69"/>
      <c r="AD3" s="69"/>
      <c r="AE3" s="69"/>
      <c r="AF3" s="69"/>
      <c r="AG3" s="69"/>
      <c r="AH3" s="69"/>
      <c r="AI3" s="69"/>
    </row>
    <row r="4" spans="1:35" s="23" customFormat="1" ht="10.199999999999999">
      <c r="A4" s="15" t="s">
        <v>3</v>
      </c>
      <c r="B4" s="22" t="s">
        <v>30</v>
      </c>
      <c r="C4" s="41"/>
      <c r="K4" s="70"/>
      <c r="L4" s="71"/>
      <c r="M4" s="71"/>
      <c r="N4" s="71"/>
      <c r="O4" s="71"/>
      <c r="P4" s="71"/>
      <c r="Q4" s="71"/>
      <c r="R4" s="71"/>
      <c r="S4" s="71"/>
      <c r="T4" s="71"/>
      <c r="U4" s="71"/>
      <c r="V4" s="71"/>
      <c r="W4" s="71"/>
      <c r="X4" s="71"/>
      <c r="Y4" s="71"/>
      <c r="Z4" s="71"/>
      <c r="AA4" s="71"/>
      <c r="AB4" s="71"/>
      <c r="AC4" s="71"/>
      <c r="AD4" s="71"/>
      <c r="AE4" s="71"/>
      <c r="AF4" s="71"/>
      <c r="AG4" s="71"/>
      <c r="AH4" s="71"/>
      <c r="AI4" s="71"/>
    </row>
    <row r="5" spans="1:35" s="23" customFormat="1" ht="10.199999999999999">
      <c r="A5" s="16" t="s">
        <v>15</v>
      </c>
      <c r="B5" s="22" t="s">
        <v>59</v>
      </c>
      <c r="C5" s="41"/>
      <c r="K5" s="72"/>
      <c r="L5" s="71"/>
      <c r="M5" s="71"/>
      <c r="N5" s="71"/>
      <c r="O5" s="71"/>
      <c r="P5" s="71"/>
      <c r="Q5" s="71"/>
      <c r="R5" s="71"/>
      <c r="S5" s="71"/>
      <c r="T5" s="71"/>
      <c r="U5" s="71"/>
      <c r="V5" s="71"/>
      <c r="W5" s="71"/>
      <c r="X5" s="71"/>
      <c r="Y5" s="71"/>
      <c r="Z5" s="71"/>
      <c r="AA5" s="71"/>
      <c r="AB5" s="71"/>
      <c r="AC5" s="71"/>
      <c r="AD5" s="71"/>
      <c r="AE5" s="71"/>
      <c r="AF5" s="71"/>
      <c r="AG5" s="71"/>
      <c r="AH5" s="71"/>
      <c r="AI5" s="71"/>
    </row>
    <row r="6" spans="1:35" s="23" customFormat="1">
      <c r="A6" s="16"/>
      <c r="B6" s="24"/>
      <c r="E6" s="24"/>
      <c r="K6" s="72"/>
      <c r="L6" s="71"/>
      <c r="M6" s="71"/>
      <c r="N6" s="72"/>
      <c r="O6" s="71"/>
      <c r="P6" s="71"/>
      <c r="Q6" s="71"/>
      <c r="R6" s="71"/>
      <c r="S6" s="73"/>
      <c r="T6" s="73"/>
      <c r="U6" s="73"/>
      <c r="V6" s="73"/>
      <c r="W6" s="73"/>
      <c r="X6" s="73"/>
      <c r="Y6" s="73"/>
      <c r="Z6" s="73"/>
      <c r="AA6" s="71"/>
      <c r="AB6" s="71"/>
      <c r="AC6" s="71"/>
      <c r="AD6" s="71"/>
      <c r="AE6" s="71"/>
      <c r="AF6" s="71"/>
      <c r="AG6" s="71"/>
      <c r="AH6" s="71"/>
      <c r="AI6" s="71"/>
    </row>
    <row r="7" spans="1:35" s="25" customFormat="1" ht="12">
      <c r="A7" s="26"/>
      <c r="B7" s="48"/>
      <c r="C7" s="48"/>
      <c r="D7" s="48"/>
      <c r="E7" s="48"/>
      <c r="F7" s="48"/>
      <c r="G7" s="48"/>
      <c r="H7" s="48"/>
      <c r="I7" s="48"/>
      <c r="K7" s="98" t="s">
        <v>45</v>
      </c>
      <c r="L7" s="98"/>
      <c r="M7" s="98"/>
      <c r="N7" s="98"/>
      <c r="O7" s="98"/>
      <c r="P7" s="98"/>
      <c r="Q7" s="98"/>
      <c r="R7" s="73"/>
      <c r="S7" s="74"/>
      <c r="T7" s="74"/>
      <c r="U7" s="74"/>
      <c r="V7" s="74" t="s">
        <v>22</v>
      </c>
      <c r="W7" s="74"/>
      <c r="X7" s="74"/>
      <c r="Y7" s="74"/>
      <c r="Z7" s="74"/>
      <c r="AA7" s="73"/>
      <c r="AB7" s="74"/>
      <c r="AC7" s="74"/>
      <c r="AD7" s="74"/>
      <c r="AE7" s="74" t="s">
        <v>35</v>
      </c>
      <c r="AF7" s="74"/>
      <c r="AG7" s="74"/>
      <c r="AH7" s="74"/>
      <c r="AI7" s="74"/>
    </row>
    <row r="8" spans="1:35" s="33" customFormat="1" ht="12.6" thickBot="1">
      <c r="A8" s="27"/>
      <c r="B8" s="31" t="s">
        <v>37</v>
      </c>
      <c r="C8" s="31" t="s">
        <v>38</v>
      </c>
      <c r="D8" s="32" t="s">
        <v>39</v>
      </c>
      <c r="E8" s="31" t="s">
        <v>40</v>
      </c>
      <c r="F8" s="32" t="s">
        <v>41</v>
      </c>
      <c r="G8" s="32" t="s">
        <v>42</v>
      </c>
      <c r="H8" s="32" t="s">
        <v>58</v>
      </c>
      <c r="I8" s="32" t="s">
        <v>0</v>
      </c>
      <c r="K8" s="75" t="s">
        <v>37</v>
      </c>
      <c r="L8" s="75" t="s">
        <v>38</v>
      </c>
      <c r="M8" s="76" t="s">
        <v>39</v>
      </c>
      <c r="N8" s="75" t="s">
        <v>40</v>
      </c>
      <c r="O8" s="76" t="s">
        <v>41</v>
      </c>
      <c r="P8" s="76" t="s">
        <v>42</v>
      </c>
      <c r="Q8" s="76" t="s">
        <v>58</v>
      </c>
      <c r="R8" s="77"/>
      <c r="S8" s="78" t="s">
        <v>37</v>
      </c>
      <c r="T8" s="78" t="s">
        <v>38</v>
      </c>
      <c r="U8" s="76" t="s">
        <v>39</v>
      </c>
      <c r="V8" s="78" t="s">
        <v>40</v>
      </c>
      <c r="W8" s="76" t="s">
        <v>41</v>
      </c>
      <c r="X8" s="76" t="s">
        <v>42</v>
      </c>
      <c r="Y8" s="76" t="s">
        <v>58</v>
      </c>
      <c r="Z8" s="76" t="s">
        <v>0</v>
      </c>
      <c r="AA8" s="77"/>
      <c r="AB8" s="78" t="s">
        <v>37</v>
      </c>
      <c r="AC8" s="78" t="s">
        <v>38</v>
      </c>
      <c r="AD8" s="76" t="s">
        <v>39</v>
      </c>
      <c r="AE8" s="78" t="s">
        <v>40</v>
      </c>
      <c r="AF8" s="76" t="s">
        <v>41</v>
      </c>
      <c r="AG8" s="76" t="s">
        <v>42</v>
      </c>
      <c r="AH8" s="76" t="s">
        <v>58</v>
      </c>
      <c r="AI8" s="76" t="s">
        <v>0</v>
      </c>
    </row>
    <row r="9" spans="1:35" s="29" customFormat="1" ht="12" thickTop="1">
      <c r="A9" s="28">
        <v>2014</v>
      </c>
      <c r="B9" s="34">
        <v>12504.781999999999</v>
      </c>
      <c r="C9" s="34">
        <v>8841.9967782146414</v>
      </c>
      <c r="D9" s="35">
        <v>7465.8149999999996</v>
      </c>
      <c r="E9" s="34">
        <v>3863.4169999999999</v>
      </c>
      <c r="F9" s="35">
        <v>2028.749936144</v>
      </c>
      <c r="G9" s="35">
        <v>1349.3802000000001</v>
      </c>
      <c r="H9" s="35">
        <v>930.38588252700004</v>
      </c>
      <c r="I9" s="35">
        <v>36984.526796885642</v>
      </c>
      <c r="J9" s="34"/>
      <c r="K9" s="47">
        <f t="shared" ref="K9:K16" si="0">B9/$I9</f>
        <v>0.33810847624669327</v>
      </c>
      <c r="L9" s="47">
        <f t="shared" ref="L9:L16" si="1">C9/$I9</f>
        <v>0.23907286489763063</v>
      </c>
      <c r="M9" s="47">
        <f t="shared" ref="M9:M16" si="2">D9/$I9</f>
        <v>0.20186320190065737</v>
      </c>
      <c r="N9" s="47">
        <f t="shared" ref="N9:N16" si="3">E9/$I9</f>
        <v>0.10446036044255477</v>
      </c>
      <c r="O9" s="47">
        <f t="shared" ref="O9:O16" si="4">F9/$I9</f>
        <v>5.4854019014103896E-2</v>
      </c>
      <c r="P9" s="47">
        <f t="shared" ref="P9:P16" si="5">G9/$I9</f>
        <v>3.6484992965047952E-2</v>
      </c>
      <c r="Q9" s="47">
        <f t="shared" ref="Q9:Q16" si="6">H9/$I9</f>
        <v>2.5156084533312053E-2</v>
      </c>
      <c r="R9" s="46"/>
      <c r="S9" s="47" t="s">
        <v>21</v>
      </c>
      <c r="T9" s="47" t="s">
        <v>21</v>
      </c>
      <c r="U9" s="47" t="s">
        <v>21</v>
      </c>
      <c r="V9" s="47" t="s">
        <v>21</v>
      </c>
      <c r="W9" s="47" t="s">
        <v>21</v>
      </c>
      <c r="X9" s="47" t="s">
        <v>21</v>
      </c>
      <c r="Y9" s="47" t="s">
        <v>21</v>
      </c>
      <c r="Z9" s="47" t="s">
        <v>21</v>
      </c>
      <c r="AA9" s="79"/>
      <c r="AB9" s="47" t="s">
        <v>21</v>
      </c>
      <c r="AC9" s="47" t="s">
        <v>21</v>
      </c>
      <c r="AD9" s="47" t="s">
        <v>21</v>
      </c>
      <c r="AE9" s="47" t="s">
        <v>21</v>
      </c>
      <c r="AF9" s="47" t="s">
        <v>21</v>
      </c>
      <c r="AG9" s="47" t="s">
        <v>21</v>
      </c>
      <c r="AH9" s="47" t="s">
        <v>21</v>
      </c>
      <c r="AI9" s="47" t="s">
        <v>21</v>
      </c>
    </row>
    <row r="10" spans="1:35" s="29" customFormat="1">
      <c r="A10" s="28">
        <v>2015</v>
      </c>
      <c r="B10" s="34">
        <v>13191.554999999998</v>
      </c>
      <c r="C10" s="34">
        <v>8894.8133406955785</v>
      </c>
      <c r="D10" s="35">
        <v>7704.3150000000005</v>
      </c>
      <c r="E10" s="34">
        <v>3888.8040000000001</v>
      </c>
      <c r="F10" s="35">
        <v>1995.3962486349997</v>
      </c>
      <c r="G10" s="35">
        <v>1376.5868</v>
      </c>
      <c r="H10" s="35">
        <v>941.49244143999999</v>
      </c>
      <c r="I10" s="35">
        <v>37992.962830770572</v>
      </c>
      <c r="J10" s="34"/>
      <c r="K10" s="47">
        <f>B10/$I10</f>
        <v>0.34721048365609786</v>
      </c>
      <c r="L10" s="47">
        <f t="shared" si="1"/>
        <v>0.23411739116833638</v>
      </c>
      <c r="M10" s="47">
        <f t="shared" si="2"/>
        <v>0.20278268463338325</v>
      </c>
      <c r="N10" s="47">
        <f t="shared" si="3"/>
        <v>0.10235590252125455</v>
      </c>
      <c r="O10" s="47">
        <f t="shared" si="4"/>
        <v>5.2520153732757174E-2</v>
      </c>
      <c r="P10" s="47">
        <f t="shared" si="5"/>
        <v>3.6232678302338131E-2</v>
      </c>
      <c r="Q10" s="47">
        <f t="shared" si="6"/>
        <v>2.4780705985832815E-2</v>
      </c>
      <c r="R10" s="46"/>
      <c r="S10" s="47">
        <f t="shared" ref="S10:S17" si="7">B10/B9-1</f>
        <v>5.4920829487471234E-2</v>
      </c>
      <c r="T10" s="47">
        <f t="shared" ref="T10:T16" si="8">C10/C9-1</f>
        <v>5.9733749972707972E-3</v>
      </c>
      <c r="U10" s="47">
        <f t="shared" ref="U10:U17" si="9">D10/D9-1</f>
        <v>3.1945608081636268E-2</v>
      </c>
      <c r="V10" s="47">
        <f t="shared" ref="V10:V17" si="10">E10/E9-1</f>
        <v>6.5711260265199911E-3</v>
      </c>
      <c r="W10" s="47">
        <f t="shared" ref="W10:W17" si="11">F10/F9-1</f>
        <v>-1.6440511920554846E-2</v>
      </c>
      <c r="X10" s="47">
        <f t="shared" ref="X10:X16" si="12">G10/G9-1</f>
        <v>2.0162293770132456E-2</v>
      </c>
      <c r="Y10" s="47">
        <f t="shared" ref="Y10:Y17" si="13">H10/H9-1</f>
        <v>1.1937583234640003E-2</v>
      </c>
      <c r="Z10" s="47">
        <f t="shared" ref="Z10:Z16" si="14">I10/I9-1</f>
        <v>2.726643061902978E-2</v>
      </c>
      <c r="AA10" s="79"/>
      <c r="AB10" s="47" t="s">
        <v>21</v>
      </c>
      <c r="AC10" s="47" t="s">
        <v>21</v>
      </c>
      <c r="AD10" s="47" t="s">
        <v>21</v>
      </c>
      <c r="AE10" s="47" t="s">
        <v>21</v>
      </c>
      <c r="AF10" s="47" t="s">
        <v>21</v>
      </c>
      <c r="AG10" s="47" t="s">
        <v>21</v>
      </c>
      <c r="AH10" s="47" t="s">
        <v>21</v>
      </c>
      <c r="AI10" s="47" t="s">
        <v>21</v>
      </c>
    </row>
    <row r="11" spans="1:35" s="29" customFormat="1">
      <c r="A11" s="28">
        <v>2016</v>
      </c>
      <c r="B11" s="34">
        <v>13908.241</v>
      </c>
      <c r="C11" s="34">
        <v>9023.2119287206697</v>
      </c>
      <c r="D11" s="35">
        <v>7956.8289999999997</v>
      </c>
      <c r="E11" s="34">
        <v>3942.6410000000001</v>
      </c>
      <c r="F11" s="35">
        <v>1971.6921650040001</v>
      </c>
      <c r="G11" s="35">
        <v>1391.7602999999999</v>
      </c>
      <c r="H11" s="35">
        <v>884.87020987699998</v>
      </c>
      <c r="I11" s="35">
        <v>39079.245603601674</v>
      </c>
      <c r="J11" s="34"/>
      <c r="K11" s="47">
        <f t="shared" si="0"/>
        <v>0.35589840042148024</v>
      </c>
      <c r="L11" s="47">
        <f t="shared" si="1"/>
        <v>0.23089524348159526</v>
      </c>
      <c r="M11" s="47">
        <f t="shared" si="2"/>
        <v>0.20360753840311266</v>
      </c>
      <c r="N11" s="47">
        <f t="shared" si="3"/>
        <v>0.10088836002598355</v>
      </c>
      <c r="O11" s="47">
        <f t="shared" si="4"/>
        <v>5.0453690560041987E-2</v>
      </c>
      <c r="P11" s="47">
        <f t="shared" si="5"/>
        <v>3.5613796492318432E-2</v>
      </c>
      <c r="Q11" s="47">
        <f t="shared" si="6"/>
        <v>2.2642970615467752E-2</v>
      </c>
      <c r="R11" s="46"/>
      <c r="S11" s="47">
        <f t="shared" si="7"/>
        <v>5.4329152249299018E-2</v>
      </c>
      <c r="T11" s="47">
        <f t="shared" si="8"/>
        <v>1.44352200666924E-2</v>
      </c>
      <c r="U11" s="47">
        <f t="shared" si="9"/>
        <v>3.2775658835340948E-2</v>
      </c>
      <c r="V11" s="47">
        <f t="shared" si="10"/>
        <v>1.384410219697374E-2</v>
      </c>
      <c r="W11" s="47">
        <f t="shared" si="11"/>
        <v>-1.187938668683719E-2</v>
      </c>
      <c r="X11" s="47">
        <f t="shared" si="12"/>
        <v>1.1022552301097166E-2</v>
      </c>
      <c r="Y11" s="47">
        <f t="shared" si="13"/>
        <v>-6.0140930580809604E-2</v>
      </c>
      <c r="Z11" s="47">
        <f t="shared" si="14"/>
        <v>2.8591683614401342E-2</v>
      </c>
      <c r="AA11" s="79"/>
      <c r="AB11" s="47" t="s">
        <v>21</v>
      </c>
      <c r="AC11" s="47" t="s">
        <v>21</v>
      </c>
      <c r="AD11" s="47" t="s">
        <v>21</v>
      </c>
      <c r="AE11" s="47" t="s">
        <v>21</v>
      </c>
      <c r="AF11" s="47" t="s">
        <v>21</v>
      </c>
      <c r="AG11" s="47" t="s">
        <v>21</v>
      </c>
      <c r="AH11" s="47" t="s">
        <v>21</v>
      </c>
      <c r="AI11" s="47" t="s">
        <v>21</v>
      </c>
    </row>
    <row r="12" spans="1:35" s="29" customFormat="1">
      <c r="A12" s="28">
        <v>2017</v>
      </c>
      <c r="B12" s="34">
        <v>14468.780999999999</v>
      </c>
      <c r="C12" s="34">
        <v>9304.5247373480015</v>
      </c>
      <c r="D12" s="35">
        <v>8305.1720000000005</v>
      </c>
      <c r="E12" s="34">
        <v>3962.857</v>
      </c>
      <c r="F12" s="35">
        <v>1934.6707613579999</v>
      </c>
      <c r="G12" s="35">
        <v>1457.9101000000001</v>
      </c>
      <c r="H12" s="35">
        <v>965.93270559099994</v>
      </c>
      <c r="I12" s="35">
        <v>40399.848304297011</v>
      </c>
      <c r="J12" s="34"/>
      <c r="K12" s="47">
        <f t="shared" si="0"/>
        <v>0.35813948832231307</v>
      </c>
      <c r="L12" s="47">
        <f t="shared" si="1"/>
        <v>0.23031088303265618</v>
      </c>
      <c r="M12" s="47">
        <f t="shared" si="2"/>
        <v>0.20557433625602611</v>
      </c>
      <c r="N12" s="47">
        <f t="shared" si="3"/>
        <v>9.8090888117975991E-2</v>
      </c>
      <c r="O12" s="47">
        <f t="shared" si="4"/>
        <v>4.7888069944862249E-2</v>
      </c>
      <c r="P12" s="47">
        <f t="shared" si="5"/>
        <v>3.6087019164498538E-2</v>
      </c>
      <c r="Q12" s="47">
        <f t="shared" si="6"/>
        <v>2.3909315161667607E-2</v>
      </c>
      <c r="R12" s="46"/>
      <c r="S12" s="47">
        <f t="shared" si="7"/>
        <v>4.0302724118743694E-2</v>
      </c>
      <c r="T12" s="47">
        <f t="shared" si="8"/>
        <v>3.1176571142246923E-2</v>
      </c>
      <c r="U12" s="47">
        <f t="shared" si="9"/>
        <v>4.3779123567944112E-2</v>
      </c>
      <c r="V12" s="47">
        <f t="shared" si="10"/>
        <v>5.1275274619220212E-3</v>
      </c>
      <c r="W12" s="47">
        <f t="shared" si="11"/>
        <v>-1.8776462321604348E-2</v>
      </c>
      <c r="X12" s="47">
        <f t="shared" si="12"/>
        <v>4.7529592559868439E-2</v>
      </c>
      <c r="Y12" s="47">
        <f t="shared" si="13"/>
        <v>9.1609475388789496E-2</v>
      </c>
      <c r="Z12" s="47">
        <f t="shared" si="14"/>
        <v>3.3792942527366199E-2</v>
      </c>
      <c r="AA12" s="79"/>
      <c r="AB12" s="47" t="s">
        <v>21</v>
      </c>
      <c r="AC12" s="47" t="s">
        <v>21</v>
      </c>
      <c r="AD12" s="47" t="s">
        <v>21</v>
      </c>
      <c r="AE12" s="47" t="s">
        <v>21</v>
      </c>
      <c r="AF12" s="47" t="s">
        <v>21</v>
      </c>
      <c r="AG12" s="47" t="s">
        <v>21</v>
      </c>
      <c r="AH12" s="47" t="s">
        <v>21</v>
      </c>
      <c r="AI12" s="47" t="s">
        <v>21</v>
      </c>
    </row>
    <row r="13" spans="1:35" s="29" customFormat="1">
      <c r="A13" s="28">
        <v>2018</v>
      </c>
      <c r="B13" s="34">
        <v>15607.967000000002</v>
      </c>
      <c r="C13" s="34">
        <v>9732.3297792649773</v>
      </c>
      <c r="D13" s="35">
        <v>8505.4890000000014</v>
      </c>
      <c r="E13" s="34">
        <v>3920.8850000000002</v>
      </c>
      <c r="F13" s="35">
        <v>1842.5774630000001</v>
      </c>
      <c r="G13" s="35">
        <v>1615.6286</v>
      </c>
      <c r="H13" s="35">
        <v>995.97135619999995</v>
      </c>
      <c r="I13" s="35">
        <v>42220.848198464992</v>
      </c>
      <c r="J13" s="34"/>
      <c r="K13" s="47">
        <f t="shared" si="0"/>
        <v>0.36967440650724437</v>
      </c>
      <c r="L13" s="47">
        <f t="shared" si="1"/>
        <v>0.23051004881561835</v>
      </c>
      <c r="M13" s="47">
        <f t="shared" si="2"/>
        <v>0.20145234790212557</v>
      </c>
      <c r="N13" s="47">
        <f t="shared" si="3"/>
        <v>9.2866087899734578E-2</v>
      </c>
      <c r="O13" s="47">
        <f t="shared" si="4"/>
        <v>4.3641412752740243E-2</v>
      </c>
      <c r="P13" s="47">
        <f t="shared" si="5"/>
        <v>3.8266133176801949E-2</v>
      </c>
      <c r="Q13" s="47">
        <f t="shared" si="6"/>
        <v>2.3589562945734711E-2</v>
      </c>
      <c r="R13" s="46"/>
      <c r="S13" s="47">
        <f t="shared" si="7"/>
        <v>7.8734068889424913E-2</v>
      </c>
      <c r="T13" s="47">
        <f t="shared" si="8"/>
        <v>4.5978172340150003E-2</v>
      </c>
      <c r="U13" s="47">
        <f t="shared" si="9"/>
        <v>2.4119548637885124E-2</v>
      </c>
      <c r="V13" s="47">
        <f t="shared" si="10"/>
        <v>-1.0591348615405449E-2</v>
      </c>
      <c r="W13" s="47">
        <f t="shared" si="11"/>
        <v>-4.7601535205585521E-2</v>
      </c>
      <c r="X13" s="47">
        <f t="shared" si="12"/>
        <v>0.10818122461734769</v>
      </c>
      <c r="Y13" s="47">
        <f t="shared" si="13"/>
        <v>3.1098077987349093E-2</v>
      </c>
      <c r="Z13" s="47">
        <f t="shared" si="14"/>
        <v>4.5074424053574758E-2</v>
      </c>
      <c r="AA13" s="79"/>
      <c r="AB13" s="47" t="s">
        <v>21</v>
      </c>
      <c r="AC13" s="47" t="s">
        <v>21</v>
      </c>
      <c r="AD13" s="47" t="s">
        <v>21</v>
      </c>
      <c r="AE13" s="47" t="s">
        <v>21</v>
      </c>
      <c r="AF13" s="47" t="s">
        <v>21</v>
      </c>
      <c r="AG13" s="47" t="s">
        <v>21</v>
      </c>
      <c r="AH13" s="47" t="s">
        <v>21</v>
      </c>
      <c r="AI13" s="47" t="s">
        <v>21</v>
      </c>
    </row>
    <row r="14" spans="1:35" s="29" customFormat="1">
      <c r="A14" s="28">
        <v>2019</v>
      </c>
      <c r="B14" s="34">
        <v>16673.326999999997</v>
      </c>
      <c r="C14" s="34">
        <v>10229.477993191</v>
      </c>
      <c r="D14" s="35">
        <v>8862.1890000000003</v>
      </c>
      <c r="E14" s="34">
        <v>3935.56</v>
      </c>
      <c r="F14" s="35">
        <v>1726.1536660000002</v>
      </c>
      <c r="G14" s="35">
        <v>1663.1961190365641</v>
      </c>
      <c r="H14" s="35">
        <v>1045.247527</v>
      </c>
      <c r="I14" s="35">
        <v>44135.151305227555</v>
      </c>
      <c r="J14" s="34"/>
      <c r="K14" s="47">
        <f t="shared" si="0"/>
        <v>0.37777885669160804</v>
      </c>
      <c r="L14" s="47">
        <f t="shared" si="1"/>
        <v>0.23177620764108214</v>
      </c>
      <c r="M14" s="47">
        <f t="shared" si="2"/>
        <v>0.20079661534887103</v>
      </c>
      <c r="N14" s="47">
        <f t="shared" si="3"/>
        <v>8.9170647060495184E-2</v>
      </c>
      <c r="O14" s="47">
        <f t="shared" si="4"/>
        <v>3.9110632114125035E-2</v>
      </c>
      <c r="P14" s="47">
        <f t="shared" si="5"/>
        <v>3.768416035405249E-2</v>
      </c>
      <c r="Q14" s="47">
        <f t="shared" si="6"/>
        <v>2.3682880789766238E-2</v>
      </c>
      <c r="R14" s="46"/>
      <c r="S14" s="47">
        <f t="shared" si="7"/>
        <v>6.8257448263441045E-2</v>
      </c>
      <c r="T14" s="47">
        <f t="shared" si="8"/>
        <v>5.1082138110980502E-2</v>
      </c>
      <c r="U14" s="47">
        <f t="shared" si="9"/>
        <v>4.1937624044896094E-2</v>
      </c>
      <c r="V14" s="47">
        <f t="shared" si="10"/>
        <v>3.7427774596805463E-3</v>
      </c>
      <c r="W14" s="47">
        <f t="shared" si="11"/>
        <v>-6.3185293067920201E-2</v>
      </c>
      <c r="X14" s="47">
        <f t="shared" si="12"/>
        <v>2.9442112522992003E-2</v>
      </c>
      <c r="Y14" s="47">
        <f t="shared" si="13"/>
        <v>4.9475489925741245E-2</v>
      </c>
      <c r="Z14" s="47">
        <f t="shared" si="14"/>
        <v>4.5340233283900799E-2</v>
      </c>
      <c r="AA14" s="79"/>
      <c r="AB14" s="47" t="s">
        <v>21</v>
      </c>
      <c r="AC14" s="47" t="s">
        <v>21</v>
      </c>
      <c r="AD14" s="47" t="s">
        <v>21</v>
      </c>
      <c r="AE14" s="47" t="s">
        <v>21</v>
      </c>
      <c r="AF14" s="47" t="s">
        <v>21</v>
      </c>
      <c r="AG14" s="47" t="s">
        <v>21</v>
      </c>
      <c r="AH14" s="47" t="s">
        <v>21</v>
      </c>
      <c r="AI14" s="47" t="s">
        <v>21</v>
      </c>
    </row>
    <row r="15" spans="1:35" s="29" customFormat="1">
      <c r="A15" s="28">
        <v>2020</v>
      </c>
      <c r="B15" s="34">
        <v>20973.129000000004</v>
      </c>
      <c r="C15" s="34">
        <v>11214.048699999999</v>
      </c>
      <c r="D15" s="34">
        <v>9810.476999999999</v>
      </c>
      <c r="E15" s="34">
        <v>4027.683</v>
      </c>
      <c r="F15" s="34">
        <v>1688.596303</v>
      </c>
      <c r="G15" s="34">
        <v>1535.4989230618703</v>
      </c>
      <c r="H15" s="34">
        <v>986.89668310100001</v>
      </c>
      <c r="I15" s="35">
        <v>50236.329609162865</v>
      </c>
      <c r="J15" s="34"/>
      <c r="K15" s="47">
        <f t="shared" si="0"/>
        <v>0.41748927843993217</v>
      </c>
      <c r="L15" s="47">
        <f t="shared" si="1"/>
        <v>0.22322587631789506</v>
      </c>
      <c r="M15" s="47">
        <f t="shared" si="2"/>
        <v>0.19528650035393141</v>
      </c>
      <c r="N15" s="47">
        <f t="shared" si="3"/>
        <v>8.0174706857273459E-2</v>
      </c>
      <c r="O15" s="47">
        <f t="shared" si="4"/>
        <v>3.3613050876471838E-2</v>
      </c>
      <c r="P15" s="47">
        <f t="shared" si="5"/>
        <v>3.0565507771129097E-2</v>
      </c>
      <c r="Q15" s="47">
        <f t="shared" si="6"/>
        <v>1.9645079383367108E-2</v>
      </c>
      <c r="R15" s="46"/>
      <c r="S15" s="47">
        <f t="shared" si="7"/>
        <v>0.25788506397073641</v>
      </c>
      <c r="T15" s="47">
        <f t="shared" si="8"/>
        <v>9.62483821231499E-2</v>
      </c>
      <c r="U15" s="47">
        <f t="shared" si="9"/>
        <v>0.10700381136082737</v>
      </c>
      <c r="V15" s="47">
        <f t="shared" si="10"/>
        <v>2.3407850471089287E-2</v>
      </c>
      <c r="W15" s="47">
        <f t="shared" si="11"/>
        <v>-2.1757832885777484E-2</v>
      </c>
      <c r="X15" s="47">
        <f t="shared" si="12"/>
        <v>-7.6778195014466921E-2</v>
      </c>
      <c r="Y15" s="47">
        <f t="shared" si="13"/>
        <v>-5.5824905002621383E-2</v>
      </c>
      <c r="Z15" s="47">
        <f t="shared" si="14"/>
        <v>0.1382385269677926</v>
      </c>
      <c r="AA15" s="79"/>
      <c r="AB15" s="47" t="s">
        <v>21</v>
      </c>
      <c r="AC15" s="47" t="s">
        <v>21</v>
      </c>
      <c r="AD15" s="47" t="s">
        <v>21</v>
      </c>
      <c r="AE15" s="47" t="s">
        <v>21</v>
      </c>
      <c r="AF15" s="47" t="s">
        <v>21</v>
      </c>
      <c r="AG15" s="47" t="s">
        <v>21</v>
      </c>
      <c r="AH15" s="47" t="s">
        <v>21</v>
      </c>
      <c r="AI15" s="47" t="s">
        <v>21</v>
      </c>
    </row>
    <row r="16" spans="1:35" s="29" customFormat="1">
      <c r="A16" s="28">
        <v>2021</v>
      </c>
      <c r="B16" s="34">
        <v>22584.039000000001</v>
      </c>
      <c r="C16" s="34">
        <v>12201.62818298232</v>
      </c>
      <c r="D16" s="35">
        <v>10348.774999999998</v>
      </c>
      <c r="E16" s="34">
        <v>4109.4620000000004</v>
      </c>
      <c r="F16" s="34">
        <v>1433.2928290000002</v>
      </c>
      <c r="G16" s="34">
        <v>1585.251831498425</v>
      </c>
      <c r="H16" s="35">
        <v>1014.1696392</v>
      </c>
      <c r="I16" s="35">
        <v>53276.618482680737</v>
      </c>
      <c r="J16" s="34"/>
      <c r="K16" s="47">
        <f t="shared" si="0"/>
        <v>0.42390150957763323</v>
      </c>
      <c r="L16" s="47">
        <f t="shared" si="1"/>
        <v>0.22902407342066666</v>
      </c>
      <c r="M16" s="47">
        <f t="shared" si="2"/>
        <v>0.19424609321562322</v>
      </c>
      <c r="N16" s="47">
        <f t="shared" si="3"/>
        <v>7.7134437526959643E-2</v>
      </c>
      <c r="O16" s="47">
        <f t="shared" si="4"/>
        <v>2.6902849126318663E-2</v>
      </c>
      <c r="P16" s="47">
        <f t="shared" si="5"/>
        <v>2.9755113530971596E-2</v>
      </c>
      <c r="Q16" s="47">
        <f t="shared" si="6"/>
        <v>1.9035923601827098E-2</v>
      </c>
      <c r="R16" s="46"/>
      <c r="S16" s="47">
        <f t="shared" si="7"/>
        <v>7.6808281682718693E-2</v>
      </c>
      <c r="T16" s="47">
        <f t="shared" si="8"/>
        <v>8.8066273778739879E-2</v>
      </c>
      <c r="U16" s="47">
        <f t="shared" si="9"/>
        <v>5.4869707150834612E-2</v>
      </c>
      <c r="V16" s="47">
        <f t="shared" si="10"/>
        <v>2.0304229503662619E-2</v>
      </c>
      <c r="W16" s="47">
        <f t="shared" si="11"/>
        <v>-0.15119272353399194</v>
      </c>
      <c r="X16" s="47">
        <f t="shared" si="12"/>
        <v>3.2401786604541849E-2</v>
      </c>
      <c r="Y16" s="47">
        <f t="shared" si="13"/>
        <v>2.7635067141277281E-2</v>
      </c>
      <c r="Z16" s="47">
        <f t="shared" si="14"/>
        <v>6.0519725409304836E-2</v>
      </c>
      <c r="AA16" s="79"/>
      <c r="AB16" s="47" t="s">
        <v>21</v>
      </c>
      <c r="AC16" s="47" t="s">
        <v>21</v>
      </c>
      <c r="AD16" s="47" t="s">
        <v>21</v>
      </c>
      <c r="AE16" s="47" t="s">
        <v>21</v>
      </c>
      <c r="AF16" s="47" t="s">
        <v>21</v>
      </c>
      <c r="AG16" s="47" t="s">
        <v>21</v>
      </c>
      <c r="AH16" s="47" t="s">
        <v>21</v>
      </c>
      <c r="AI16" s="47" t="s">
        <v>21</v>
      </c>
    </row>
    <row r="17" spans="1:35" s="29" customFormat="1">
      <c r="A17" s="28">
        <v>2022</v>
      </c>
      <c r="B17" s="34">
        <v>23934.45280527553</v>
      </c>
      <c r="C17" s="34" t="s">
        <v>21</v>
      </c>
      <c r="D17" s="35">
        <v>10429.954999999998</v>
      </c>
      <c r="E17" s="34">
        <v>4058.76</v>
      </c>
      <c r="F17" s="34">
        <v>1935.7495269999999</v>
      </c>
      <c r="G17" s="34" t="s">
        <v>21</v>
      </c>
      <c r="H17" s="35">
        <v>1166.1017535000001</v>
      </c>
      <c r="I17" s="35" t="s">
        <v>21</v>
      </c>
      <c r="J17" s="34"/>
      <c r="K17" s="47" t="s">
        <v>21</v>
      </c>
      <c r="L17" s="47" t="s">
        <v>21</v>
      </c>
      <c r="M17" s="47" t="s">
        <v>21</v>
      </c>
      <c r="N17" s="47" t="s">
        <v>21</v>
      </c>
      <c r="O17" s="47" t="s">
        <v>21</v>
      </c>
      <c r="P17" s="47" t="s">
        <v>21</v>
      </c>
      <c r="Q17" s="47" t="s">
        <v>21</v>
      </c>
      <c r="R17" s="46"/>
      <c r="S17" s="47">
        <f t="shared" si="7"/>
        <v>5.9795052836896456E-2</v>
      </c>
      <c r="T17" s="47" t="s">
        <v>21</v>
      </c>
      <c r="U17" s="47">
        <f t="shared" si="9"/>
        <v>7.8444067051415267E-3</v>
      </c>
      <c r="V17" s="47">
        <f t="shared" si="10"/>
        <v>-1.2337868071295E-2</v>
      </c>
      <c r="W17" s="47">
        <f t="shared" si="11"/>
        <v>0.35056109109996791</v>
      </c>
      <c r="X17" s="47" t="s">
        <v>21</v>
      </c>
      <c r="Y17" s="47">
        <f t="shared" si="13"/>
        <v>0.14980936958421243</v>
      </c>
      <c r="Z17" s="47" t="s">
        <v>21</v>
      </c>
      <c r="AA17" s="79"/>
      <c r="AB17" s="47" t="s">
        <v>21</v>
      </c>
      <c r="AC17" s="47" t="s">
        <v>21</v>
      </c>
      <c r="AD17" s="47" t="s">
        <v>21</v>
      </c>
      <c r="AE17" s="47" t="s">
        <v>21</v>
      </c>
      <c r="AF17" s="47" t="s">
        <v>21</v>
      </c>
      <c r="AG17" s="47" t="s">
        <v>21</v>
      </c>
      <c r="AH17" s="47" t="s">
        <v>21</v>
      </c>
      <c r="AI17" s="47" t="s">
        <v>21</v>
      </c>
    </row>
    <row r="18" spans="1:35" s="29" customFormat="1">
      <c r="A18" s="28">
        <v>2023</v>
      </c>
      <c r="B18" s="34">
        <v>26366.215590926022</v>
      </c>
      <c r="C18" s="34" t="s">
        <v>21</v>
      </c>
      <c r="D18" s="35">
        <v>10726.831</v>
      </c>
      <c r="E18" s="34">
        <v>4082.163</v>
      </c>
      <c r="F18" s="34">
        <v>1968.2628419999996</v>
      </c>
      <c r="G18" s="34" t="s">
        <v>21</v>
      </c>
      <c r="H18" s="35">
        <v>1181.9515372300002</v>
      </c>
      <c r="I18" s="35" t="s">
        <v>21</v>
      </c>
      <c r="J18" s="34"/>
      <c r="K18" s="47" t="s">
        <v>21</v>
      </c>
      <c r="L18" s="47" t="s">
        <v>21</v>
      </c>
      <c r="M18" s="47" t="s">
        <v>21</v>
      </c>
      <c r="N18" s="47" t="s">
        <v>21</v>
      </c>
      <c r="O18" s="47" t="s">
        <v>21</v>
      </c>
      <c r="P18" s="47" t="s">
        <v>21</v>
      </c>
      <c r="Q18" s="47" t="s">
        <v>21</v>
      </c>
      <c r="R18" s="46"/>
      <c r="S18" s="47">
        <f t="shared" ref="S18:S19" si="15">B18/B17-1</f>
        <v>0.10160093508026602</v>
      </c>
      <c r="T18" s="47" t="s">
        <v>21</v>
      </c>
      <c r="U18" s="47">
        <f t="shared" ref="U18:U19" si="16">D18/D17-1</f>
        <v>2.8463785318345369E-2</v>
      </c>
      <c r="V18" s="47">
        <f t="shared" ref="V18:V19" si="17">E18/E17-1</f>
        <v>5.7660467729059306E-3</v>
      </c>
      <c r="W18" s="47">
        <f t="shared" ref="W18:W19" si="18">F18/F17-1</f>
        <v>1.6796240704957555E-2</v>
      </c>
      <c r="X18" s="47" t="s">
        <v>21</v>
      </c>
      <c r="Y18" s="47">
        <f t="shared" ref="Y18:Y19" si="19">H18/H17-1</f>
        <v>1.3592110364663901E-2</v>
      </c>
      <c r="Z18" s="47" t="s">
        <v>21</v>
      </c>
      <c r="AA18" s="79"/>
      <c r="AB18" s="47" t="s">
        <v>21</v>
      </c>
      <c r="AC18" s="47" t="s">
        <v>21</v>
      </c>
      <c r="AD18" s="47" t="s">
        <v>21</v>
      </c>
      <c r="AE18" s="47" t="s">
        <v>21</v>
      </c>
      <c r="AF18" s="47" t="s">
        <v>21</v>
      </c>
      <c r="AG18" s="47" t="s">
        <v>21</v>
      </c>
      <c r="AH18" s="47" t="s">
        <v>21</v>
      </c>
      <c r="AI18" s="47" t="s">
        <v>21</v>
      </c>
    </row>
    <row r="19" spans="1:35" s="29" customFormat="1">
      <c r="A19" s="28">
        <v>2024</v>
      </c>
      <c r="B19" s="34">
        <v>28276.154533474582</v>
      </c>
      <c r="C19" s="34" t="s">
        <v>21</v>
      </c>
      <c r="D19" s="35">
        <v>11136.734</v>
      </c>
      <c r="E19" s="34">
        <v>4200.9589999999998</v>
      </c>
      <c r="F19" s="34">
        <v>2021.5143939999996</v>
      </c>
      <c r="G19" s="34" t="s">
        <v>21</v>
      </c>
      <c r="H19" s="35">
        <v>1173.7503437</v>
      </c>
      <c r="I19" s="35" t="s">
        <v>21</v>
      </c>
      <c r="J19" s="34"/>
      <c r="K19" s="47" t="s">
        <v>21</v>
      </c>
      <c r="L19" s="47" t="s">
        <v>21</v>
      </c>
      <c r="M19" s="47" t="s">
        <v>21</v>
      </c>
      <c r="N19" s="47" t="s">
        <v>21</v>
      </c>
      <c r="O19" s="47" t="s">
        <v>21</v>
      </c>
      <c r="P19" s="47" t="s">
        <v>21</v>
      </c>
      <c r="Q19" s="47" t="s">
        <v>21</v>
      </c>
      <c r="R19" s="46"/>
      <c r="S19" s="47">
        <f t="shared" si="15"/>
        <v>7.2438872994949888E-2</v>
      </c>
      <c r="T19" s="47" t="s">
        <v>21</v>
      </c>
      <c r="U19" s="47">
        <f t="shared" si="16"/>
        <v>3.8212870138440769E-2</v>
      </c>
      <c r="V19" s="47">
        <f t="shared" si="17"/>
        <v>2.9101238730545598E-2</v>
      </c>
      <c r="W19" s="47">
        <f t="shared" si="18"/>
        <v>2.705510202381789E-2</v>
      </c>
      <c r="X19" s="47" t="s">
        <v>21</v>
      </c>
      <c r="Y19" s="47">
        <f t="shared" si="19"/>
        <v>-6.9386884924405035E-3</v>
      </c>
      <c r="Z19" s="47" t="s">
        <v>21</v>
      </c>
      <c r="AA19" s="79"/>
      <c r="AB19" s="47" t="s">
        <v>21</v>
      </c>
      <c r="AC19" s="47" t="s">
        <v>21</v>
      </c>
      <c r="AD19" s="47" t="s">
        <v>21</v>
      </c>
      <c r="AE19" s="47" t="s">
        <v>21</v>
      </c>
      <c r="AF19" s="47" t="s">
        <v>21</v>
      </c>
      <c r="AG19" s="47" t="s">
        <v>21</v>
      </c>
      <c r="AH19" s="47" t="s">
        <v>21</v>
      </c>
      <c r="AI19" s="47" t="s">
        <v>21</v>
      </c>
    </row>
    <row r="20" spans="1:35" s="29" customFormat="1">
      <c r="A20" s="28"/>
      <c r="B20" s="34"/>
      <c r="C20" s="34"/>
      <c r="D20" s="35"/>
      <c r="E20" s="34"/>
      <c r="F20" s="35"/>
      <c r="G20" s="35"/>
      <c r="H20" s="35"/>
      <c r="I20" s="35"/>
      <c r="J20" s="34"/>
      <c r="K20" s="46"/>
      <c r="L20" s="46"/>
      <c r="M20" s="80"/>
      <c r="N20" s="46"/>
      <c r="O20" s="80"/>
      <c r="P20" s="80"/>
      <c r="Q20" s="80"/>
      <c r="R20" s="46"/>
      <c r="S20" s="46"/>
      <c r="T20" s="46"/>
      <c r="U20" s="46"/>
      <c r="V20" s="46"/>
      <c r="W20" s="46"/>
      <c r="X20" s="46"/>
      <c r="Y20" s="46"/>
      <c r="Z20" s="46"/>
      <c r="AA20" s="79"/>
      <c r="AB20" s="46"/>
      <c r="AC20" s="46"/>
      <c r="AD20" s="46"/>
      <c r="AE20" s="46"/>
      <c r="AF20" s="79"/>
      <c r="AG20" s="79"/>
      <c r="AH20" s="79"/>
      <c r="AI20" s="79"/>
    </row>
    <row r="21" spans="1:35" s="29" customFormat="1">
      <c r="A21" s="28" t="s">
        <v>47</v>
      </c>
      <c r="B21" s="34">
        <v>24881.157466141969</v>
      </c>
      <c r="C21" s="34" t="s">
        <v>21</v>
      </c>
      <c r="D21" s="34">
        <v>10606.195</v>
      </c>
      <c r="E21" s="34">
        <v>4079.759</v>
      </c>
      <c r="F21" s="34">
        <v>2117.8425930000003</v>
      </c>
      <c r="G21" s="34" t="s">
        <v>21</v>
      </c>
      <c r="H21" s="34">
        <v>1130.1173039</v>
      </c>
      <c r="I21" s="35">
        <v>42815.071363041963</v>
      </c>
      <c r="J21" s="34"/>
      <c r="K21" s="47" t="s">
        <v>21</v>
      </c>
      <c r="L21" s="47" t="s">
        <v>21</v>
      </c>
      <c r="M21" s="47" t="s">
        <v>21</v>
      </c>
      <c r="N21" s="47" t="s">
        <v>21</v>
      </c>
      <c r="O21" s="47" t="s">
        <v>21</v>
      </c>
      <c r="P21" s="47" t="s">
        <v>21</v>
      </c>
      <c r="Q21" s="47" t="s">
        <v>21</v>
      </c>
      <c r="R21" s="46"/>
      <c r="S21" s="47" t="s">
        <v>21</v>
      </c>
      <c r="T21" s="47" t="s">
        <v>21</v>
      </c>
      <c r="U21" s="47" t="s">
        <v>21</v>
      </c>
      <c r="V21" s="47" t="s">
        <v>21</v>
      </c>
      <c r="W21" s="47" t="s">
        <v>21</v>
      </c>
      <c r="X21" s="47" t="s">
        <v>21</v>
      </c>
      <c r="Y21" s="47" t="s">
        <v>21</v>
      </c>
      <c r="Z21" s="47" t="s">
        <v>21</v>
      </c>
      <c r="AA21" s="79"/>
      <c r="AB21" s="47" t="s">
        <v>21</v>
      </c>
      <c r="AC21" s="47" t="s">
        <v>21</v>
      </c>
      <c r="AD21" s="47" t="s">
        <v>21</v>
      </c>
      <c r="AE21" s="47" t="s">
        <v>21</v>
      </c>
      <c r="AF21" s="47" t="s">
        <v>21</v>
      </c>
      <c r="AG21" s="47" t="s">
        <v>21</v>
      </c>
      <c r="AH21" s="47" t="s">
        <v>21</v>
      </c>
      <c r="AI21" s="47" t="s">
        <v>21</v>
      </c>
    </row>
    <row r="22" spans="1:35" s="29" customFormat="1">
      <c r="A22" s="28" t="s">
        <v>48</v>
      </c>
      <c r="B22" s="34">
        <v>25748.190444781008</v>
      </c>
      <c r="C22" s="34" t="s">
        <v>21</v>
      </c>
      <c r="D22" s="34">
        <v>10586.838</v>
      </c>
      <c r="E22" s="34">
        <v>4070.634</v>
      </c>
      <c r="F22" s="34">
        <v>1994.0826470000002</v>
      </c>
      <c r="G22" s="34" t="s">
        <v>21</v>
      </c>
      <c r="H22" s="34">
        <v>1169.8577238</v>
      </c>
      <c r="I22" s="35">
        <v>43569.602815581013</v>
      </c>
      <c r="J22" s="34"/>
      <c r="K22" s="47" t="s">
        <v>21</v>
      </c>
      <c r="L22" s="47" t="s">
        <v>21</v>
      </c>
      <c r="M22" s="47" t="s">
        <v>21</v>
      </c>
      <c r="N22" s="47" t="s">
        <v>21</v>
      </c>
      <c r="O22" s="47" t="s">
        <v>21</v>
      </c>
      <c r="P22" s="47" t="s">
        <v>21</v>
      </c>
      <c r="Q22" s="47" t="s">
        <v>21</v>
      </c>
      <c r="R22" s="46"/>
      <c r="S22" s="47" t="s">
        <v>21</v>
      </c>
      <c r="T22" s="47" t="s">
        <v>21</v>
      </c>
      <c r="U22" s="47" t="s">
        <v>21</v>
      </c>
      <c r="V22" s="47" t="s">
        <v>21</v>
      </c>
      <c r="W22" s="47" t="s">
        <v>21</v>
      </c>
      <c r="X22" s="47" t="s">
        <v>21</v>
      </c>
      <c r="Y22" s="47" t="s">
        <v>21</v>
      </c>
      <c r="Z22" s="47" t="s">
        <v>21</v>
      </c>
      <c r="AA22" s="79"/>
      <c r="AB22" s="47">
        <f t="shared" ref="AB22:AF22" si="20">B22/B21-1</f>
        <v>3.4846971239938851E-2</v>
      </c>
      <c r="AC22" s="47" t="s">
        <v>21</v>
      </c>
      <c r="AD22" s="47">
        <f t="shared" si="20"/>
        <v>-1.8250654452421911E-3</v>
      </c>
      <c r="AE22" s="47">
        <f t="shared" si="20"/>
        <v>-2.2366517237905059E-3</v>
      </c>
      <c r="AF22" s="47">
        <f t="shared" si="20"/>
        <v>-5.843680092612058E-2</v>
      </c>
      <c r="AG22" s="47" t="s">
        <v>21</v>
      </c>
      <c r="AH22" s="47">
        <f t="shared" ref="AH22:AH23" si="21">H22/H21-1</f>
        <v>3.5164862765004079E-2</v>
      </c>
      <c r="AI22" s="47" t="s">
        <v>21</v>
      </c>
    </row>
    <row r="23" spans="1:35" s="29" customFormat="1">
      <c r="A23" s="28" t="s">
        <v>49</v>
      </c>
      <c r="B23" s="34">
        <v>26366.215590926022</v>
      </c>
      <c r="C23" s="34" t="s">
        <v>21</v>
      </c>
      <c r="D23" s="34">
        <v>10726.831</v>
      </c>
      <c r="E23" s="34">
        <v>4082.163</v>
      </c>
      <c r="F23" s="34">
        <v>1968.2628419999996</v>
      </c>
      <c r="G23" s="34" t="s">
        <v>21</v>
      </c>
      <c r="H23" s="34">
        <v>1181.9515372300002</v>
      </c>
      <c r="I23" s="35">
        <v>44325.423970156022</v>
      </c>
      <c r="J23" s="34"/>
      <c r="K23" s="47" t="s">
        <v>21</v>
      </c>
      <c r="L23" s="47" t="s">
        <v>21</v>
      </c>
      <c r="M23" s="47" t="s">
        <v>21</v>
      </c>
      <c r="N23" s="47" t="s">
        <v>21</v>
      </c>
      <c r="O23" s="47" t="s">
        <v>21</v>
      </c>
      <c r="P23" s="47" t="s">
        <v>21</v>
      </c>
      <c r="Q23" s="47" t="s">
        <v>21</v>
      </c>
      <c r="R23" s="46"/>
      <c r="S23" s="47" t="s">
        <v>21</v>
      </c>
      <c r="T23" s="47" t="s">
        <v>21</v>
      </c>
      <c r="U23" s="47" t="s">
        <v>21</v>
      </c>
      <c r="V23" s="47" t="s">
        <v>21</v>
      </c>
      <c r="W23" s="47" t="s">
        <v>21</v>
      </c>
      <c r="X23" s="47" t="s">
        <v>21</v>
      </c>
      <c r="Y23" s="47" t="s">
        <v>21</v>
      </c>
      <c r="Z23" s="47" t="s">
        <v>21</v>
      </c>
      <c r="AA23" s="79"/>
      <c r="AB23" s="47">
        <f>B23/B22-1</f>
        <v>2.4002663312220562E-2</v>
      </c>
      <c r="AC23" s="47" t="s">
        <v>21</v>
      </c>
      <c r="AD23" s="47">
        <f t="shared" ref="AD23:AF24" si="22">D23/D22-1</f>
        <v>1.3223306146745717E-2</v>
      </c>
      <c r="AE23" s="47">
        <f t="shared" si="22"/>
        <v>2.8322369439257589E-3</v>
      </c>
      <c r="AF23" s="47">
        <f t="shared" si="22"/>
        <v>-1.2948212070771126E-2</v>
      </c>
      <c r="AG23" s="47" t="s">
        <v>21</v>
      </c>
      <c r="AH23" s="47">
        <f t="shared" si="21"/>
        <v>1.0337849794859189E-2</v>
      </c>
      <c r="AI23" s="47" t="s">
        <v>21</v>
      </c>
    </row>
    <row r="24" spans="1:35" s="29" customFormat="1">
      <c r="A24" s="28" t="s">
        <v>51</v>
      </c>
      <c r="B24" s="34">
        <v>26946.015696126902</v>
      </c>
      <c r="C24" s="34" t="s">
        <v>21</v>
      </c>
      <c r="D24" s="34">
        <v>10956.561999999998</v>
      </c>
      <c r="E24" s="34">
        <v>4107.1869999999999</v>
      </c>
      <c r="F24" s="34">
        <v>1926.3521859999998</v>
      </c>
      <c r="G24" s="34" t="s">
        <v>21</v>
      </c>
      <c r="H24" s="34">
        <v>1196.0535287</v>
      </c>
      <c r="I24" s="35">
        <v>45132.170410826897</v>
      </c>
      <c r="J24" s="34"/>
      <c r="K24" s="47" t="s">
        <v>21</v>
      </c>
      <c r="L24" s="47" t="s">
        <v>21</v>
      </c>
      <c r="M24" s="47" t="s">
        <v>21</v>
      </c>
      <c r="N24" s="47" t="s">
        <v>21</v>
      </c>
      <c r="O24" s="47" t="s">
        <v>21</v>
      </c>
      <c r="P24" s="47" t="s">
        <v>21</v>
      </c>
      <c r="Q24" s="47" t="s">
        <v>21</v>
      </c>
      <c r="R24" s="46"/>
      <c r="S24" s="47" t="s">
        <v>21</v>
      </c>
      <c r="T24" s="47" t="s">
        <v>21</v>
      </c>
      <c r="U24" s="47" t="s">
        <v>21</v>
      </c>
      <c r="V24" s="47" t="s">
        <v>21</v>
      </c>
      <c r="W24" s="47" t="s">
        <v>21</v>
      </c>
      <c r="X24" s="47" t="s">
        <v>21</v>
      </c>
      <c r="Y24" s="47" t="s">
        <v>21</v>
      </c>
      <c r="Z24" s="47" t="s">
        <v>21</v>
      </c>
      <c r="AA24" s="79"/>
      <c r="AB24" s="47">
        <f>B24/B23-1</f>
        <v>2.1990266415041315E-2</v>
      </c>
      <c r="AC24" s="47" t="s">
        <v>21</v>
      </c>
      <c r="AD24" s="47">
        <f t="shared" si="22"/>
        <v>2.1416483582149981E-2</v>
      </c>
      <c r="AE24" s="47">
        <f t="shared" si="22"/>
        <v>6.1300834876019117E-3</v>
      </c>
      <c r="AF24" s="47">
        <f t="shared" si="22"/>
        <v>-2.1293221162176357E-2</v>
      </c>
      <c r="AG24" s="47" t="s">
        <v>21</v>
      </c>
      <c r="AH24" s="47">
        <f t="shared" ref="AH24" si="23">H24/H23-1</f>
        <v>1.1931108024148651E-2</v>
      </c>
      <c r="AI24" s="47" t="s">
        <v>21</v>
      </c>
    </row>
    <row r="25" spans="1:35" s="29" customFormat="1">
      <c r="A25" s="28" t="s">
        <v>52</v>
      </c>
      <c r="B25" s="34">
        <v>27045.48008303401</v>
      </c>
      <c r="C25" s="34" t="s">
        <v>21</v>
      </c>
      <c r="D25" s="34">
        <v>10951.727999999999</v>
      </c>
      <c r="E25" s="34">
        <v>4153.5640000000003</v>
      </c>
      <c r="F25" s="34">
        <v>1952.1715009999998</v>
      </c>
      <c r="G25" s="34" t="s">
        <v>21</v>
      </c>
      <c r="H25" s="34">
        <v>1179.8978859999997</v>
      </c>
      <c r="I25" s="35">
        <v>45282.841470034007</v>
      </c>
      <c r="J25" s="34"/>
      <c r="K25" s="47" t="s">
        <v>21</v>
      </c>
      <c r="L25" s="47" t="s">
        <v>21</v>
      </c>
      <c r="M25" s="47" t="s">
        <v>21</v>
      </c>
      <c r="N25" s="47" t="s">
        <v>21</v>
      </c>
      <c r="O25" s="47" t="s">
        <v>21</v>
      </c>
      <c r="P25" s="47" t="s">
        <v>21</v>
      </c>
      <c r="Q25" s="47" t="s">
        <v>21</v>
      </c>
      <c r="R25" s="46"/>
      <c r="S25" s="47">
        <f>B25/B21-1</f>
        <v>8.6986412100692245E-2</v>
      </c>
      <c r="T25" s="47" t="s">
        <v>21</v>
      </c>
      <c r="U25" s="47">
        <f t="shared" ref="U25" si="24">D25/D21-1</f>
        <v>3.2578412899253673E-2</v>
      </c>
      <c r="V25" s="47">
        <f t="shared" ref="V25" si="25">E25/E21-1</f>
        <v>1.8090529367053465E-2</v>
      </c>
      <c r="W25" s="47">
        <f t="shared" ref="W25" si="26">F25/F21-1</f>
        <v>-7.8226348146734237E-2</v>
      </c>
      <c r="X25" s="47" t="s">
        <v>21</v>
      </c>
      <c r="Y25" s="47">
        <f t="shared" ref="Y25" si="27">H25/H21-1</f>
        <v>4.4049039801627998E-2</v>
      </c>
      <c r="Z25" s="47" t="s">
        <v>21</v>
      </c>
      <c r="AA25" s="79"/>
      <c r="AB25" s="47">
        <f>B25/B24-1</f>
        <v>3.6912465289407059E-3</v>
      </c>
      <c r="AC25" s="47" t="s">
        <v>21</v>
      </c>
      <c r="AD25" s="47">
        <f t="shared" ref="AD25" si="28">D25/D24-1</f>
        <v>-4.4119679147514024E-4</v>
      </c>
      <c r="AE25" s="47">
        <f t="shared" ref="AE25" si="29">E25/E24-1</f>
        <v>1.1291669943443106E-2</v>
      </c>
      <c r="AF25" s="47">
        <f t="shared" ref="AF25" si="30">F25/F24-1</f>
        <v>1.340321629017005E-2</v>
      </c>
      <c r="AG25" s="47" t="s">
        <v>21</v>
      </c>
      <c r="AH25" s="47">
        <f t="shared" ref="AH25" si="31">H25/H24-1</f>
        <v>-1.3507457912489862E-2</v>
      </c>
      <c r="AI25" s="47" t="s">
        <v>21</v>
      </c>
    </row>
    <row r="26" spans="1:35" s="29" customFormat="1">
      <c r="A26" s="28" t="s">
        <v>53</v>
      </c>
      <c r="B26" s="34">
        <v>27723.823336261412</v>
      </c>
      <c r="C26" s="34" t="s">
        <v>21</v>
      </c>
      <c r="D26" s="34">
        <v>11235.52</v>
      </c>
      <c r="E26" s="34">
        <v>4188.5280000000002</v>
      </c>
      <c r="F26" s="34">
        <v>1956.7738649999999</v>
      </c>
      <c r="G26" s="34" t="s">
        <v>21</v>
      </c>
      <c r="H26" s="34">
        <v>1204.5617660999999</v>
      </c>
      <c r="I26" s="35">
        <v>46309.206967361417</v>
      </c>
      <c r="J26" s="34"/>
      <c r="K26" s="47" t="s">
        <v>21</v>
      </c>
      <c r="L26" s="47" t="s">
        <v>21</v>
      </c>
      <c r="M26" s="47" t="s">
        <v>21</v>
      </c>
      <c r="N26" s="47" t="s">
        <v>21</v>
      </c>
      <c r="O26" s="47" t="s">
        <v>21</v>
      </c>
      <c r="P26" s="47" t="s">
        <v>21</v>
      </c>
      <c r="Q26" s="47" t="s">
        <v>21</v>
      </c>
      <c r="R26" s="46"/>
      <c r="S26" s="47">
        <f t="shared" ref="S26:S27" si="32">B26/B22-1</f>
        <v>7.6728999489005023E-2</v>
      </c>
      <c r="T26" s="47" t="s">
        <v>21</v>
      </c>
      <c r="U26" s="47">
        <f t="shared" ref="U26:U28" si="33">D26/D22-1</f>
        <v>6.1272497038303619E-2</v>
      </c>
      <c r="V26" s="47">
        <f t="shared" ref="V26:V28" si="34">E26/E22-1</f>
        <v>2.8962073229870322E-2</v>
      </c>
      <c r="W26" s="47">
        <f t="shared" ref="W26:W28" si="35">F26/F22-1</f>
        <v>-1.8709747089033391E-2</v>
      </c>
      <c r="X26" s="47" t="s">
        <v>21</v>
      </c>
      <c r="Y26" s="47">
        <f t="shared" ref="Y26:Y28" si="36">H26/H22-1</f>
        <v>2.9665182008007163E-2</v>
      </c>
      <c r="Z26" s="47" t="s">
        <v>21</v>
      </c>
      <c r="AA26" s="79"/>
      <c r="AB26" s="47">
        <f t="shared" ref="AB26:AB28" si="37">B26/B25-1</f>
        <v>2.508157559580293E-2</v>
      </c>
      <c r="AC26" s="47" t="s">
        <v>21</v>
      </c>
      <c r="AD26" s="47">
        <f t="shared" ref="AD26:AD28" si="38">D26/D25-1</f>
        <v>2.591298834302691E-2</v>
      </c>
      <c r="AE26" s="47">
        <f t="shared" ref="AE26:AE28" si="39">E26/E25-1</f>
        <v>8.4178310482274643E-3</v>
      </c>
      <c r="AF26" s="47">
        <f t="shared" ref="AF26:AF28" si="40">F26/F25-1</f>
        <v>2.3575613093638204E-3</v>
      </c>
      <c r="AG26" s="47" t="s">
        <v>21</v>
      </c>
      <c r="AH26" s="47">
        <f t="shared" ref="AH26:AH28" si="41">H26/H25-1</f>
        <v>2.0903402228826584E-2</v>
      </c>
      <c r="AI26" s="47" t="s">
        <v>21</v>
      </c>
    </row>
    <row r="27" spans="1:35" s="29" customFormat="1">
      <c r="A27" s="28" t="s">
        <v>55</v>
      </c>
      <c r="B27" s="34">
        <v>28276.154533474582</v>
      </c>
      <c r="C27" s="34" t="s">
        <v>21</v>
      </c>
      <c r="D27" s="34">
        <v>11136.734</v>
      </c>
      <c r="E27" s="34">
        <v>4200.9589999999998</v>
      </c>
      <c r="F27" s="34">
        <v>2021.5143939999996</v>
      </c>
      <c r="G27" s="34" t="s">
        <v>21</v>
      </c>
      <c r="H27" s="34">
        <v>1173.7503437</v>
      </c>
      <c r="I27" s="35">
        <v>46809.112271174585</v>
      </c>
      <c r="J27" s="34"/>
      <c r="K27" s="47" t="s">
        <v>21</v>
      </c>
      <c r="L27" s="47" t="s">
        <v>21</v>
      </c>
      <c r="M27" s="47" t="s">
        <v>21</v>
      </c>
      <c r="N27" s="47" t="s">
        <v>21</v>
      </c>
      <c r="O27" s="47" t="s">
        <v>21</v>
      </c>
      <c r="P27" s="47" t="s">
        <v>21</v>
      </c>
      <c r="Q27" s="47" t="s">
        <v>21</v>
      </c>
      <c r="R27" s="46"/>
      <c r="S27" s="47">
        <f t="shared" si="32"/>
        <v>7.2438872994949888E-2</v>
      </c>
      <c r="T27" s="47" t="s">
        <v>21</v>
      </c>
      <c r="U27" s="47">
        <f t="shared" si="33"/>
        <v>3.8212870138440769E-2</v>
      </c>
      <c r="V27" s="47">
        <f t="shared" si="34"/>
        <v>2.9101238730545598E-2</v>
      </c>
      <c r="W27" s="47">
        <f t="shared" si="35"/>
        <v>2.705510202381789E-2</v>
      </c>
      <c r="X27" s="47" t="s">
        <v>21</v>
      </c>
      <c r="Y27" s="47">
        <f t="shared" si="36"/>
        <v>-6.9386884924405035E-3</v>
      </c>
      <c r="Z27" s="47" t="s">
        <v>21</v>
      </c>
      <c r="AA27" s="79"/>
      <c r="AB27" s="47">
        <f t="shared" si="37"/>
        <v>1.9922619997752911E-2</v>
      </c>
      <c r="AC27" s="47" t="s">
        <v>21</v>
      </c>
      <c r="AD27" s="47">
        <f t="shared" si="38"/>
        <v>-8.7922944376406242E-3</v>
      </c>
      <c r="AE27" s="47">
        <f t="shared" si="39"/>
        <v>2.9678684253751086E-3</v>
      </c>
      <c r="AF27" s="47">
        <f t="shared" si="40"/>
        <v>3.3085340190804224E-2</v>
      </c>
      <c r="AG27" s="47" t="s">
        <v>21</v>
      </c>
      <c r="AH27" s="47">
        <f t="shared" si="41"/>
        <v>-2.5578947686308973E-2</v>
      </c>
      <c r="AI27" s="47" t="s">
        <v>21</v>
      </c>
    </row>
    <row r="28" spans="1:35" s="29" customFormat="1">
      <c r="A28" s="28" t="s">
        <v>57</v>
      </c>
      <c r="B28" s="34">
        <v>28582.536347030044</v>
      </c>
      <c r="C28" s="34" t="s">
        <v>21</v>
      </c>
      <c r="D28" s="34">
        <v>11376.453000000001</v>
      </c>
      <c r="E28" s="34">
        <v>4236.53</v>
      </c>
      <c r="F28" s="34">
        <v>1982.4242549999999</v>
      </c>
      <c r="G28" s="34" t="s">
        <v>21</v>
      </c>
      <c r="H28" s="34">
        <v>1281.2624207999997</v>
      </c>
      <c r="I28" s="35">
        <v>47459.20602283004</v>
      </c>
      <c r="J28" s="34"/>
      <c r="K28" s="47" t="s">
        <v>21</v>
      </c>
      <c r="L28" s="47" t="s">
        <v>21</v>
      </c>
      <c r="M28" s="47" t="s">
        <v>21</v>
      </c>
      <c r="N28" s="47" t="s">
        <v>21</v>
      </c>
      <c r="O28" s="47" t="s">
        <v>21</v>
      </c>
      <c r="P28" s="47" t="s">
        <v>21</v>
      </c>
      <c r="Q28" s="47" t="s">
        <v>21</v>
      </c>
      <c r="R28" s="46"/>
      <c r="S28" s="47">
        <f>B28/B24-1</f>
        <v>6.073330726732884E-2</v>
      </c>
      <c r="T28" s="47" t="s">
        <v>21</v>
      </c>
      <c r="U28" s="47">
        <f t="shared" si="33"/>
        <v>3.8323244097920872E-2</v>
      </c>
      <c r="V28" s="47">
        <f t="shared" si="34"/>
        <v>3.1491870226507901E-2</v>
      </c>
      <c r="W28" s="47">
        <f t="shared" si="35"/>
        <v>2.9107901144718396E-2</v>
      </c>
      <c r="X28" s="47" t="s">
        <v>21</v>
      </c>
      <c r="Y28" s="47">
        <f t="shared" si="36"/>
        <v>7.1241704535259354E-2</v>
      </c>
      <c r="Z28" s="47" t="s">
        <v>21</v>
      </c>
      <c r="AA28" s="79"/>
      <c r="AB28" s="47">
        <f t="shared" si="37"/>
        <v>1.0835342309108986E-2</v>
      </c>
      <c r="AC28" s="47" t="s">
        <v>21</v>
      </c>
      <c r="AD28" s="47">
        <f t="shared" si="38"/>
        <v>2.1525071892711134E-2</v>
      </c>
      <c r="AE28" s="47">
        <f t="shared" si="39"/>
        <v>8.4673523355023317E-3</v>
      </c>
      <c r="AF28" s="47">
        <f t="shared" si="40"/>
        <v>-1.9337056968786404E-2</v>
      </c>
      <c r="AG28" s="47" t="s">
        <v>21</v>
      </c>
      <c r="AH28" s="47">
        <f t="shared" si="41"/>
        <v>9.1597056969619839E-2</v>
      </c>
      <c r="AI28" s="47" t="s">
        <v>21</v>
      </c>
    </row>
    <row r="29" spans="1:35" s="29" customFormat="1">
      <c r="A29" s="28" t="s">
        <v>60</v>
      </c>
      <c r="B29" s="34">
        <v>28653.195305488738</v>
      </c>
      <c r="C29" s="34" t="s">
        <v>21</v>
      </c>
      <c r="D29" s="34">
        <v>11381.378000000001</v>
      </c>
      <c r="E29" s="34">
        <v>4307.5330000000004</v>
      </c>
      <c r="F29" s="34">
        <v>2072.34888</v>
      </c>
      <c r="G29" s="34" t="s">
        <v>21</v>
      </c>
      <c r="H29" s="34">
        <v>1345.6067301999999</v>
      </c>
      <c r="I29" s="35">
        <v>47760.061915688741</v>
      </c>
      <c r="J29" s="34"/>
      <c r="K29" s="47" t="s">
        <v>21</v>
      </c>
      <c r="L29" s="47" t="s">
        <v>21</v>
      </c>
      <c r="M29" s="47" t="s">
        <v>21</v>
      </c>
      <c r="N29" s="47" t="s">
        <v>21</v>
      </c>
      <c r="O29" s="47" t="s">
        <v>21</v>
      </c>
      <c r="P29" s="47" t="s">
        <v>21</v>
      </c>
      <c r="Q29" s="47" t="s">
        <v>21</v>
      </c>
      <c r="R29" s="46"/>
      <c r="S29" s="47">
        <f t="shared" ref="S29" si="42">B29/B25-1</f>
        <v>5.9444876464340046E-2</v>
      </c>
      <c r="T29" s="47" t="s">
        <v>21</v>
      </c>
      <c r="U29" s="47">
        <f t="shared" ref="U29" si="43">D29/D25-1</f>
        <v>3.9231251908374842E-2</v>
      </c>
      <c r="V29" s="47">
        <f t="shared" ref="V29" si="44">E29/E25-1</f>
        <v>3.7069129066026107E-2</v>
      </c>
      <c r="W29" s="47">
        <f t="shared" ref="W29" si="45">F29/F25-1</f>
        <v>6.15608715414806E-2</v>
      </c>
      <c r="X29" s="47" t="s">
        <v>21</v>
      </c>
      <c r="Y29" s="47">
        <f t="shared" ref="Y29" si="46">H29/H25-1</f>
        <v>0.14044337748732971</v>
      </c>
      <c r="Z29" s="47" t="s">
        <v>21</v>
      </c>
      <c r="AA29" s="79"/>
      <c r="AB29" s="47">
        <f t="shared" ref="AB29" si="47">B29/B28-1</f>
        <v>2.4721024614751119E-3</v>
      </c>
      <c r="AC29" s="47" t="s">
        <v>21</v>
      </c>
      <c r="AD29" s="47">
        <f t="shared" ref="AD29" si="48">D29/D28-1</f>
        <v>4.3291173443948949E-4</v>
      </c>
      <c r="AE29" s="47">
        <f t="shared" ref="AE29" si="49">E29/E28-1</f>
        <v>1.6759706646713335E-2</v>
      </c>
      <c r="AF29" s="47">
        <f t="shared" ref="AF29" si="50">F29/F28-1</f>
        <v>4.5360938645295334E-2</v>
      </c>
      <c r="AG29" s="47" t="s">
        <v>21</v>
      </c>
      <c r="AH29" s="47">
        <f t="shared" ref="AH29" si="51">H29/H28-1</f>
        <v>5.0219461958327383E-2</v>
      </c>
      <c r="AI29" s="47" t="s">
        <v>21</v>
      </c>
    </row>
    <row r="30" spans="1:35">
      <c r="A30" s="17"/>
      <c r="C30" s="43"/>
      <c r="L30" s="82"/>
    </row>
    <row r="31" spans="1:35">
      <c r="A31" s="17"/>
      <c r="C31" s="43"/>
      <c r="L31" s="82"/>
    </row>
    <row r="32" spans="1:35">
      <c r="A32" s="17"/>
      <c r="C32" s="43"/>
      <c r="L32" s="82"/>
    </row>
    <row r="33" spans="3:12">
      <c r="C33" s="43"/>
      <c r="L33" s="82"/>
    </row>
    <row r="34" spans="3:12">
      <c r="C34" s="43"/>
      <c r="L34" s="82"/>
    </row>
    <row r="35" spans="3:12">
      <c r="C35" s="43"/>
      <c r="L35" s="82"/>
    </row>
    <row r="36" spans="3:12">
      <c r="C36" s="43"/>
      <c r="L36" s="82"/>
    </row>
    <row r="37" spans="3:12">
      <c r="C37" s="43"/>
      <c r="L37" s="82"/>
    </row>
    <row r="38" spans="3:12">
      <c r="C38" s="43"/>
      <c r="L38" s="82"/>
    </row>
  </sheetData>
  <mergeCells count="1">
    <mergeCell ref="K7:Q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76"/>
  <sheetViews>
    <sheetView showWhiteSpace="0" zoomScaleNormal="100" zoomScaleSheetLayoutView="100" workbookViewId="0">
      <pane xSplit="1" ySplit="8" topLeftCell="B17" activePane="bottomRight" state="frozen"/>
      <selection pane="topRight" activeCell="B1" sqref="B1"/>
      <selection pane="bottomLeft" activeCell="A10" sqref="A10"/>
      <selection pane="bottomRight" activeCell="A47" sqref="A47"/>
    </sheetView>
  </sheetViews>
  <sheetFormatPr defaultColWidth="9.109375" defaultRowHeight="11.4"/>
  <cols>
    <col min="1" max="1" width="8.6640625" style="29" customWidth="1"/>
    <col min="2" max="8" width="9.88671875" style="29" customWidth="1"/>
    <col min="9" max="9" width="2.6640625" style="29" customWidth="1"/>
    <col min="10" max="15" width="9.88671875" style="79" customWidth="1"/>
    <col min="16" max="16" width="2.6640625" style="79" customWidth="1"/>
    <col min="17" max="23" width="9.88671875" style="79" customWidth="1"/>
    <col min="24" max="24" width="1.6640625" style="79" customWidth="1"/>
    <col min="25" max="31" width="9.88671875" style="79" customWidth="1"/>
    <col min="32" max="32" width="2.6640625" style="29" customWidth="1"/>
    <col min="33" max="16384" width="9.109375" style="29"/>
  </cols>
  <sheetData>
    <row r="1" spans="1:36" s="21" customFormat="1" ht="13.2">
      <c r="A1" s="13" t="s">
        <v>12</v>
      </c>
      <c r="B1" s="20" t="s">
        <v>28</v>
      </c>
      <c r="J1" s="68"/>
      <c r="K1" s="69"/>
      <c r="L1" s="69"/>
      <c r="M1" s="69"/>
      <c r="N1" s="69"/>
      <c r="O1" s="69"/>
      <c r="P1" s="69"/>
      <c r="Q1" s="69"/>
      <c r="R1" s="69"/>
      <c r="S1" s="69"/>
      <c r="T1" s="69"/>
      <c r="U1" s="69"/>
      <c r="V1" s="69"/>
      <c r="W1" s="69"/>
      <c r="X1" s="69"/>
      <c r="Y1" s="69"/>
      <c r="Z1" s="69"/>
      <c r="AA1" s="69"/>
      <c r="AB1" s="69"/>
      <c r="AC1" s="69"/>
      <c r="AD1" s="69"/>
      <c r="AE1" s="69"/>
    </row>
    <row r="2" spans="1:36" s="21" customFormat="1" ht="13.2">
      <c r="A2" s="13" t="s">
        <v>13</v>
      </c>
      <c r="B2" s="20" t="s">
        <v>16</v>
      </c>
      <c r="J2" s="68"/>
      <c r="K2" s="69"/>
      <c r="L2" s="69"/>
      <c r="M2" s="69"/>
      <c r="N2" s="69"/>
      <c r="O2" s="69"/>
      <c r="P2" s="69"/>
      <c r="Q2" s="69"/>
      <c r="R2" s="69"/>
      <c r="S2" s="69"/>
      <c r="T2" s="69"/>
      <c r="U2" s="69"/>
      <c r="V2" s="69"/>
      <c r="W2" s="69"/>
      <c r="X2" s="69"/>
      <c r="Y2" s="69"/>
      <c r="Z2" s="69"/>
      <c r="AA2" s="69"/>
      <c r="AB2" s="69"/>
      <c r="AC2" s="69"/>
      <c r="AD2" s="69"/>
      <c r="AE2" s="69"/>
    </row>
    <row r="3" spans="1:36" s="21" customFormat="1" ht="13.2">
      <c r="A3" s="14" t="s">
        <v>14</v>
      </c>
      <c r="B3" s="20" t="s">
        <v>19</v>
      </c>
      <c r="J3" s="68"/>
      <c r="K3" s="69"/>
      <c r="L3" s="69"/>
      <c r="M3" s="69"/>
      <c r="N3" s="69"/>
      <c r="O3" s="69"/>
      <c r="P3" s="69"/>
      <c r="Q3" s="69"/>
      <c r="R3" s="69"/>
      <c r="S3" s="69"/>
      <c r="T3" s="69"/>
      <c r="U3" s="69"/>
      <c r="V3" s="69"/>
      <c r="W3" s="69"/>
      <c r="X3" s="69"/>
      <c r="Y3" s="69"/>
      <c r="Z3" s="69"/>
      <c r="AA3" s="69"/>
      <c r="AB3" s="69"/>
      <c r="AC3" s="69"/>
      <c r="AD3" s="69"/>
      <c r="AE3" s="69"/>
    </row>
    <row r="4" spans="1:36" s="23" customFormat="1" ht="10.199999999999999">
      <c r="A4" s="15" t="s">
        <v>3</v>
      </c>
      <c r="B4" s="22" t="s">
        <v>29</v>
      </c>
      <c r="J4" s="70"/>
      <c r="K4" s="71"/>
      <c r="L4" s="71"/>
      <c r="M4" s="71"/>
      <c r="N4" s="71"/>
      <c r="O4" s="71"/>
      <c r="P4" s="71"/>
      <c r="Q4" s="71"/>
      <c r="R4" s="71"/>
      <c r="S4" s="71"/>
      <c r="T4" s="71"/>
      <c r="U4" s="71"/>
      <c r="V4" s="71"/>
      <c r="W4" s="71"/>
      <c r="X4" s="71"/>
      <c r="Y4" s="71"/>
      <c r="Z4" s="71"/>
      <c r="AA4" s="71"/>
      <c r="AB4" s="71"/>
      <c r="AC4" s="71"/>
      <c r="AD4" s="71"/>
      <c r="AE4" s="71"/>
    </row>
    <row r="5" spans="1:36" s="23" customFormat="1" ht="10.199999999999999">
      <c r="A5" s="16" t="s">
        <v>15</v>
      </c>
      <c r="B5" s="22" t="s">
        <v>46</v>
      </c>
      <c r="C5" s="56"/>
      <c r="D5" s="56"/>
      <c r="E5" s="56"/>
      <c r="F5" s="56"/>
      <c r="G5" s="56"/>
      <c r="H5" s="56"/>
      <c r="I5" s="56"/>
      <c r="J5" s="84"/>
      <c r="K5" s="84"/>
      <c r="L5" s="84"/>
      <c r="M5" s="84"/>
      <c r="N5" s="84"/>
      <c r="O5" s="84"/>
      <c r="P5" s="84"/>
      <c r="Q5" s="84"/>
      <c r="R5" s="84"/>
      <c r="S5" s="71"/>
      <c r="T5" s="71"/>
      <c r="U5" s="71"/>
      <c r="V5" s="71"/>
      <c r="W5" s="71"/>
      <c r="X5" s="71"/>
      <c r="Y5" s="71"/>
      <c r="Z5" s="71"/>
      <c r="AA5" s="71"/>
      <c r="AB5" s="71"/>
      <c r="AC5" s="71"/>
      <c r="AD5" s="71"/>
      <c r="AE5" s="71"/>
    </row>
    <row r="6" spans="1:36" s="23" customFormat="1">
      <c r="A6" s="16"/>
      <c r="B6" s="24"/>
      <c r="E6" s="24"/>
      <c r="J6" s="72"/>
      <c r="K6" s="71"/>
      <c r="L6" s="71"/>
      <c r="M6" s="72"/>
      <c r="N6" s="71"/>
      <c r="O6" s="71"/>
      <c r="P6" s="71"/>
      <c r="Q6" s="73"/>
      <c r="R6" s="73"/>
      <c r="S6" s="73"/>
      <c r="T6" s="73"/>
      <c r="U6" s="73"/>
      <c r="V6" s="73"/>
      <c r="W6" s="73"/>
      <c r="X6" s="71"/>
      <c r="Y6" s="71"/>
      <c r="Z6" s="71"/>
      <c r="AA6" s="71"/>
      <c r="AB6" s="71"/>
      <c r="AC6" s="71"/>
      <c r="AD6" s="71"/>
      <c r="AE6" s="71"/>
    </row>
    <row r="7" spans="1:36" s="25" customFormat="1" ht="12.75" customHeight="1">
      <c r="A7" s="26"/>
      <c r="B7" s="48"/>
      <c r="C7" s="48"/>
      <c r="D7" s="48"/>
      <c r="E7" s="48"/>
      <c r="F7" s="48"/>
      <c r="G7" s="48"/>
      <c r="H7" s="48"/>
      <c r="J7" s="98" t="s">
        <v>45</v>
      </c>
      <c r="K7" s="98"/>
      <c r="L7" s="98"/>
      <c r="M7" s="98"/>
      <c r="N7" s="98"/>
      <c r="O7" s="98"/>
      <c r="P7" s="73"/>
      <c r="Q7" s="100" t="s">
        <v>22</v>
      </c>
      <c r="R7" s="100"/>
      <c r="S7" s="100"/>
      <c r="T7" s="100"/>
      <c r="U7" s="100"/>
      <c r="V7" s="100"/>
      <c r="W7" s="100"/>
      <c r="X7" s="73"/>
      <c r="Y7" s="99" t="s">
        <v>34</v>
      </c>
      <c r="Z7" s="99"/>
      <c r="AA7" s="99"/>
      <c r="AB7" s="99"/>
      <c r="AC7" s="99"/>
      <c r="AD7" s="99"/>
      <c r="AE7" s="99"/>
      <c r="AF7" s="55"/>
    </row>
    <row r="8" spans="1:36" s="33" customFormat="1" ht="12.6" thickBot="1">
      <c r="A8" s="27"/>
      <c r="B8" s="31" t="s">
        <v>37</v>
      </c>
      <c r="C8" s="31" t="s">
        <v>38</v>
      </c>
      <c r="D8" s="54" t="s">
        <v>39</v>
      </c>
      <c r="E8" s="31" t="s">
        <v>40</v>
      </c>
      <c r="F8" s="32" t="s">
        <v>41</v>
      </c>
      <c r="G8" s="32" t="s">
        <v>42</v>
      </c>
      <c r="H8" s="32" t="s">
        <v>0</v>
      </c>
      <c r="J8" s="75" t="s">
        <v>37</v>
      </c>
      <c r="K8" s="75" t="s">
        <v>38</v>
      </c>
      <c r="L8" s="85" t="s">
        <v>39</v>
      </c>
      <c r="M8" s="75" t="s">
        <v>40</v>
      </c>
      <c r="N8" s="76" t="s">
        <v>41</v>
      </c>
      <c r="O8" s="76" t="s">
        <v>42</v>
      </c>
      <c r="P8" s="77"/>
      <c r="Q8" s="78" t="s">
        <v>37</v>
      </c>
      <c r="R8" s="78" t="s">
        <v>38</v>
      </c>
      <c r="S8" s="76" t="s">
        <v>39</v>
      </c>
      <c r="T8" s="78" t="s">
        <v>40</v>
      </c>
      <c r="U8" s="76" t="s">
        <v>41</v>
      </c>
      <c r="V8" s="76" t="s">
        <v>42</v>
      </c>
      <c r="W8" s="76" t="s">
        <v>0</v>
      </c>
      <c r="X8" s="77"/>
      <c r="Y8" s="78" t="s">
        <v>37</v>
      </c>
      <c r="Z8" s="78" t="s">
        <v>38</v>
      </c>
      <c r="AA8" s="76" t="s">
        <v>39</v>
      </c>
      <c r="AB8" s="78" t="s">
        <v>40</v>
      </c>
      <c r="AC8" s="76" t="s">
        <v>41</v>
      </c>
      <c r="AD8" s="76" t="s">
        <v>42</v>
      </c>
      <c r="AE8" s="76" t="s">
        <v>0</v>
      </c>
    </row>
    <row r="9" spans="1:36" ht="12" thickTop="1">
      <c r="A9" s="28">
        <v>2014</v>
      </c>
      <c r="B9" s="34">
        <v>2215.4705999000003</v>
      </c>
      <c r="C9" s="34">
        <v>1439.6437989800002</v>
      </c>
      <c r="D9" s="35">
        <v>1501.2255500000006</v>
      </c>
      <c r="E9" s="34">
        <v>339.12039000000004</v>
      </c>
      <c r="F9" s="35">
        <v>558.68978000000004</v>
      </c>
      <c r="G9" s="35">
        <v>393.35481167373001</v>
      </c>
      <c r="H9" s="35">
        <v>6447.5049305537304</v>
      </c>
      <c r="I9" s="34"/>
      <c r="J9" s="47">
        <f t="shared" ref="J9:J18" si="0">B9/$H9</f>
        <v>0.34361673604951076</v>
      </c>
      <c r="K9" s="47">
        <f t="shared" ref="K9:K18" si="1">C9/$H9</f>
        <v>0.22328696363732123</v>
      </c>
      <c r="L9" s="47">
        <f t="shared" ref="L9:L18" si="2">D9/$H9</f>
        <v>0.23283821666981974</v>
      </c>
      <c r="M9" s="47">
        <f t="shared" ref="M9:M18" si="3">E9/$H9</f>
        <v>5.2597150937095195E-2</v>
      </c>
      <c r="N9" s="47">
        <f t="shared" ref="N9:N18" si="4">F9/$H9</f>
        <v>8.6652090384988376E-2</v>
      </c>
      <c r="O9" s="47">
        <f t="shared" ref="O9:O18" si="5">G9/$H9</f>
        <v>6.1008842321264821E-2</v>
      </c>
      <c r="P9" s="46"/>
      <c r="Q9" s="47" t="s">
        <v>21</v>
      </c>
      <c r="R9" s="47" t="s">
        <v>21</v>
      </c>
      <c r="S9" s="47" t="s">
        <v>21</v>
      </c>
      <c r="T9" s="47" t="s">
        <v>21</v>
      </c>
      <c r="U9" s="47" t="s">
        <v>21</v>
      </c>
      <c r="V9" s="47" t="s">
        <v>21</v>
      </c>
      <c r="W9" s="47" t="s">
        <v>21</v>
      </c>
      <c r="Y9" s="46" t="s">
        <v>21</v>
      </c>
      <c r="Z9" s="46" t="s">
        <v>21</v>
      </c>
      <c r="AA9" s="46" t="s">
        <v>21</v>
      </c>
      <c r="AB9" s="46" t="s">
        <v>21</v>
      </c>
      <c r="AC9" s="46" t="s">
        <v>21</v>
      </c>
      <c r="AD9" s="46" t="s">
        <v>21</v>
      </c>
      <c r="AE9" s="46" t="s">
        <v>21</v>
      </c>
      <c r="AG9" s="34"/>
      <c r="AH9" s="34"/>
      <c r="AI9" s="34"/>
      <c r="AJ9" s="34"/>
    </row>
    <row r="10" spans="1:36">
      <c r="A10" s="28">
        <v>2015</v>
      </c>
      <c r="B10" s="34">
        <v>2122.5170975999999</v>
      </c>
      <c r="C10" s="34">
        <v>1800.7036179695001</v>
      </c>
      <c r="D10" s="35">
        <v>1531.14751</v>
      </c>
      <c r="E10" s="34">
        <v>405.11239999999998</v>
      </c>
      <c r="F10" s="35">
        <v>645.47629999999992</v>
      </c>
      <c r="G10" s="35">
        <v>333.39740789387002</v>
      </c>
      <c r="H10" s="35">
        <v>6838.3543334633705</v>
      </c>
      <c r="I10" s="34"/>
      <c r="J10" s="47">
        <f t="shared" si="0"/>
        <v>0.31038419393003647</v>
      </c>
      <c r="K10" s="47">
        <f t="shared" si="1"/>
        <v>0.26332411720138393</v>
      </c>
      <c r="L10" s="47">
        <f t="shared" si="2"/>
        <v>0.22390584566631122</v>
      </c>
      <c r="M10" s="47">
        <f t="shared" si="3"/>
        <v>5.9241212175506812E-2</v>
      </c>
      <c r="N10" s="47">
        <f t="shared" si="4"/>
        <v>9.4390589975920466E-2</v>
      </c>
      <c r="O10" s="47">
        <f t="shared" si="5"/>
        <v>4.8754041050841058E-2</v>
      </c>
      <c r="P10" s="46"/>
      <c r="Q10" s="47">
        <f t="shared" ref="Q10:Q18" si="6">B10/B9-1</f>
        <v>-4.1956549684837197E-2</v>
      </c>
      <c r="R10" s="47">
        <f t="shared" ref="R10:R18" si="7">C10/C9-1</f>
        <v>0.25079802326472267</v>
      </c>
      <c r="S10" s="47">
        <f t="shared" ref="S10:S18" si="8">D10/D9-1</f>
        <v>1.9931688479455589E-2</v>
      </c>
      <c r="T10" s="47">
        <f t="shared" ref="T10:T18" si="9">E10/E9-1</f>
        <v>0.19459758818984585</v>
      </c>
      <c r="U10" s="47">
        <f t="shared" ref="U10:U18" si="10">F10/F9-1</f>
        <v>0.15533937277320486</v>
      </c>
      <c r="V10" s="47">
        <f t="shared" ref="V10:V18" si="11">G10/G9-1</f>
        <v>-0.15242575405329462</v>
      </c>
      <c r="W10" s="47">
        <f t="shared" ref="W10:W17" si="12">H10/H9-1</f>
        <v>6.062025653636427E-2</v>
      </c>
      <c r="Y10" s="46" t="s">
        <v>21</v>
      </c>
      <c r="Z10" s="46" t="s">
        <v>21</v>
      </c>
      <c r="AA10" s="46" t="s">
        <v>21</v>
      </c>
      <c r="AB10" s="46" t="s">
        <v>21</v>
      </c>
      <c r="AC10" s="46" t="s">
        <v>21</v>
      </c>
      <c r="AD10" s="46" t="s">
        <v>21</v>
      </c>
      <c r="AE10" s="46" t="s">
        <v>21</v>
      </c>
      <c r="AG10" s="34"/>
      <c r="AH10" s="34"/>
      <c r="AI10" s="34"/>
      <c r="AJ10" s="34"/>
    </row>
    <row r="11" spans="1:36">
      <c r="A11" s="28">
        <v>2016</v>
      </c>
      <c r="B11" s="34">
        <v>2169.4434141000002</v>
      </c>
      <c r="C11" s="34">
        <v>2044.1867511049998</v>
      </c>
      <c r="D11" s="35">
        <v>1564.7093699999998</v>
      </c>
      <c r="E11" s="34">
        <v>451.92965000000004</v>
      </c>
      <c r="F11" s="35">
        <v>927.87087599999995</v>
      </c>
      <c r="G11" s="35">
        <v>325.41972866556995</v>
      </c>
      <c r="H11" s="35">
        <v>7483.5597898705691</v>
      </c>
      <c r="I11" s="34"/>
      <c r="J11" s="47">
        <f t="shared" si="0"/>
        <v>0.28989457891904163</v>
      </c>
      <c r="K11" s="47">
        <f t="shared" si="1"/>
        <v>0.27315700128058368</v>
      </c>
      <c r="L11" s="47">
        <f t="shared" si="2"/>
        <v>0.20908623889367789</v>
      </c>
      <c r="M11" s="47">
        <f t="shared" si="3"/>
        <v>6.0389662498816797E-2</v>
      </c>
      <c r="N11" s="47">
        <f t="shared" si="4"/>
        <v>0.12398790175444671</v>
      </c>
      <c r="O11" s="47">
        <f t="shared" si="5"/>
        <v>4.3484616653433353E-2</v>
      </c>
      <c r="P11" s="46"/>
      <c r="Q11" s="47">
        <f t="shared" si="6"/>
        <v>2.2108804943461458E-2</v>
      </c>
      <c r="R11" s="47">
        <f t="shared" si="7"/>
        <v>0.1352155516908744</v>
      </c>
      <c r="S11" s="47">
        <f t="shared" si="8"/>
        <v>2.1919416503508371E-2</v>
      </c>
      <c r="T11" s="47">
        <f t="shared" si="9"/>
        <v>0.11556607499548299</v>
      </c>
      <c r="U11" s="47">
        <f t="shared" si="10"/>
        <v>0.43749797784984534</v>
      </c>
      <c r="V11" s="47">
        <f t="shared" si="11"/>
        <v>-2.3928438072438718E-2</v>
      </c>
      <c r="W11" s="47">
        <f t="shared" si="12"/>
        <v>9.4350983430311119E-2</v>
      </c>
      <c r="Y11" s="46" t="s">
        <v>21</v>
      </c>
      <c r="Z11" s="46" t="s">
        <v>21</v>
      </c>
      <c r="AA11" s="46" t="s">
        <v>21</v>
      </c>
      <c r="AB11" s="46" t="s">
        <v>21</v>
      </c>
      <c r="AC11" s="46" t="s">
        <v>21</v>
      </c>
      <c r="AD11" s="46" t="s">
        <v>21</v>
      </c>
      <c r="AE11" s="46" t="s">
        <v>21</v>
      </c>
      <c r="AG11" s="34"/>
      <c r="AH11" s="34"/>
      <c r="AI11" s="34"/>
      <c r="AJ11" s="34"/>
    </row>
    <row r="12" spans="1:36">
      <c r="A12" s="28">
        <v>2017</v>
      </c>
      <c r="B12" s="34">
        <v>2224.3394600000001</v>
      </c>
      <c r="C12" s="34">
        <v>2003.3803747729999</v>
      </c>
      <c r="D12" s="35">
        <v>1686.2594899999999</v>
      </c>
      <c r="E12" s="34">
        <v>449.00159000000008</v>
      </c>
      <c r="F12" s="35">
        <v>731.31367499999999</v>
      </c>
      <c r="G12" s="35">
        <v>550.29532611820014</v>
      </c>
      <c r="H12" s="35">
        <v>7644.5899158911998</v>
      </c>
      <c r="I12" s="34"/>
      <c r="J12" s="47">
        <f t="shared" si="0"/>
        <v>0.29096910160951239</v>
      </c>
      <c r="K12" s="47">
        <f t="shared" si="1"/>
        <v>0.26206512014574784</v>
      </c>
      <c r="L12" s="47">
        <f t="shared" si="2"/>
        <v>0.22058207288460119</v>
      </c>
      <c r="M12" s="47">
        <f t="shared" si="3"/>
        <v>5.8734555409785623E-2</v>
      </c>
      <c r="N12" s="47">
        <f t="shared" si="4"/>
        <v>9.5664212606065488E-2</v>
      </c>
      <c r="O12" s="47">
        <f t="shared" si="5"/>
        <v>7.1984937344287514E-2</v>
      </c>
      <c r="P12" s="46"/>
      <c r="Q12" s="47">
        <f t="shared" si="6"/>
        <v>2.5304207311059868E-2</v>
      </c>
      <c r="R12" s="47">
        <f t="shared" si="7"/>
        <v>-1.9962156740298664E-2</v>
      </c>
      <c r="S12" s="47">
        <f t="shared" si="8"/>
        <v>7.7682234369185199E-2</v>
      </c>
      <c r="T12" s="47">
        <f t="shared" si="9"/>
        <v>-6.4790172541234758E-3</v>
      </c>
      <c r="U12" s="47">
        <f t="shared" si="10"/>
        <v>-0.21183680411152384</v>
      </c>
      <c r="V12" s="47">
        <f t="shared" si="11"/>
        <v>0.69103246559378761</v>
      </c>
      <c r="W12" s="47">
        <f t="shared" si="12"/>
        <v>2.1517851202123683E-2</v>
      </c>
      <c r="Y12" s="46" t="s">
        <v>21</v>
      </c>
      <c r="Z12" s="46" t="s">
        <v>21</v>
      </c>
      <c r="AA12" s="46" t="s">
        <v>21</v>
      </c>
      <c r="AB12" s="46" t="s">
        <v>21</v>
      </c>
      <c r="AC12" s="46" t="s">
        <v>21</v>
      </c>
      <c r="AD12" s="46" t="s">
        <v>21</v>
      </c>
      <c r="AE12" s="46" t="s">
        <v>21</v>
      </c>
      <c r="AG12" s="34"/>
      <c r="AH12" s="34"/>
      <c r="AI12" s="34"/>
      <c r="AJ12" s="34"/>
    </row>
    <row r="13" spans="1:36">
      <c r="A13" s="28">
        <v>2018</v>
      </c>
      <c r="B13" s="34">
        <v>2684.6574052000001</v>
      </c>
      <c r="C13" s="34">
        <v>1872.9520979680001</v>
      </c>
      <c r="D13" s="35">
        <v>1390.9441499999998</v>
      </c>
      <c r="E13" s="34">
        <v>346.85793999999999</v>
      </c>
      <c r="F13" s="35">
        <v>653.58800000000008</v>
      </c>
      <c r="G13" s="35">
        <v>516.92461339800002</v>
      </c>
      <c r="H13" s="35">
        <v>7465.9242065659982</v>
      </c>
      <c r="I13" s="34"/>
      <c r="J13" s="47">
        <f t="shared" si="0"/>
        <v>0.35958808727778746</v>
      </c>
      <c r="K13" s="47">
        <f t="shared" si="1"/>
        <v>0.25086674417626814</v>
      </c>
      <c r="L13" s="47">
        <f t="shared" si="2"/>
        <v>0.18630568855450166</v>
      </c>
      <c r="M13" s="47">
        <f t="shared" si="3"/>
        <v>4.6458808099732851E-2</v>
      </c>
      <c r="N13" s="47">
        <f t="shared" si="4"/>
        <v>8.7542812104252826E-2</v>
      </c>
      <c r="O13" s="47">
        <f t="shared" si="5"/>
        <v>6.9237859787457307E-2</v>
      </c>
      <c r="P13" s="46"/>
      <c r="Q13" s="47">
        <f t="shared" si="6"/>
        <v>0.20694590617926623</v>
      </c>
      <c r="R13" s="47">
        <f t="shared" si="7"/>
        <v>-6.5104100273408294E-2</v>
      </c>
      <c r="S13" s="47">
        <f t="shared" si="8"/>
        <v>-0.17513042432158532</v>
      </c>
      <c r="T13" s="47">
        <f t="shared" si="9"/>
        <v>-0.22749061979936436</v>
      </c>
      <c r="U13" s="47">
        <f t="shared" si="10"/>
        <v>-0.10628226663476503</v>
      </c>
      <c r="V13" s="47">
        <f t="shared" si="11"/>
        <v>-6.0641461296061072E-2</v>
      </c>
      <c r="W13" s="47">
        <f t="shared" si="12"/>
        <v>-2.3371523036677222E-2</v>
      </c>
      <c r="Y13" s="46" t="s">
        <v>21</v>
      </c>
      <c r="Z13" s="46" t="s">
        <v>21</v>
      </c>
      <c r="AA13" s="46" t="s">
        <v>21</v>
      </c>
      <c r="AB13" s="46" t="s">
        <v>21</v>
      </c>
      <c r="AC13" s="46" t="s">
        <v>21</v>
      </c>
      <c r="AD13" s="46" t="s">
        <v>21</v>
      </c>
      <c r="AE13" s="46" t="s">
        <v>21</v>
      </c>
      <c r="AG13" s="34"/>
      <c r="AH13" s="34"/>
      <c r="AI13" s="34"/>
      <c r="AJ13" s="34"/>
    </row>
    <row r="14" spans="1:36">
      <c r="A14" s="28">
        <v>2019</v>
      </c>
      <c r="B14" s="34">
        <v>2935.4795172999998</v>
      </c>
      <c r="C14" s="34">
        <v>2118.9339394210001</v>
      </c>
      <c r="D14" s="35">
        <v>1464.2812399999998</v>
      </c>
      <c r="E14" s="34">
        <v>426.3744200000001</v>
      </c>
      <c r="F14" s="35">
        <v>989.32896000000005</v>
      </c>
      <c r="G14" s="35">
        <v>434.65633511999994</v>
      </c>
      <c r="H14" s="35">
        <v>8369.0544118409998</v>
      </c>
      <c r="I14" s="34"/>
      <c r="J14" s="47">
        <f t="shared" si="0"/>
        <v>0.35075402462991773</v>
      </c>
      <c r="K14" s="47">
        <f t="shared" si="1"/>
        <v>0.25318678014842577</v>
      </c>
      <c r="L14" s="47">
        <f t="shared" si="2"/>
        <v>0.17496376148878348</v>
      </c>
      <c r="M14" s="47">
        <f t="shared" si="3"/>
        <v>5.0946546529407437E-2</v>
      </c>
      <c r="N14" s="47">
        <f t="shared" si="4"/>
        <v>0.11821275275737757</v>
      </c>
      <c r="O14" s="47">
        <f t="shared" si="5"/>
        <v>5.1936134446087981E-2</v>
      </c>
      <c r="P14" s="46"/>
      <c r="Q14" s="47">
        <f t="shared" si="6"/>
        <v>9.3427977668276929E-2</v>
      </c>
      <c r="R14" s="47">
        <f t="shared" si="7"/>
        <v>0.13133376006779351</v>
      </c>
      <c r="S14" s="47">
        <f t="shared" si="8"/>
        <v>5.272468344613257E-2</v>
      </c>
      <c r="T14" s="47">
        <f t="shared" si="9"/>
        <v>0.22924797396882468</v>
      </c>
      <c r="U14" s="47">
        <f t="shared" si="10"/>
        <v>0.51368899061794271</v>
      </c>
      <c r="V14" s="47">
        <f t="shared" si="11"/>
        <v>-0.15914947004982061</v>
      </c>
      <c r="W14" s="47">
        <f t="shared" si="12"/>
        <v>0.12096696675285457</v>
      </c>
      <c r="Y14" s="46" t="s">
        <v>21</v>
      </c>
      <c r="Z14" s="46" t="s">
        <v>21</v>
      </c>
      <c r="AA14" s="46" t="s">
        <v>21</v>
      </c>
      <c r="AB14" s="46" t="s">
        <v>21</v>
      </c>
      <c r="AC14" s="46" t="s">
        <v>21</v>
      </c>
      <c r="AD14" s="46" t="s">
        <v>21</v>
      </c>
      <c r="AE14" s="46" t="s">
        <v>21</v>
      </c>
      <c r="AG14" s="34"/>
      <c r="AH14" s="34"/>
      <c r="AI14" s="34"/>
      <c r="AJ14" s="34"/>
    </row>
    <row r="15" spans="1:36">
      <c r="A15" s="28">
        <v>2020</v>
      </c>
      <c r="B15" s="34">
        <v>3895.8000112999998</v>
      </c>
      <c r="C15" s="34">
        <v>4270.9707915359995</v>
      </c>
      <c r="D15" s="35">
        <v>2377.07042</v>
      </c>
      <c r="E15" s="34">
        <v>485.22356000000002</v>
      </c>
      <c r="F15" s="35">
        <v>1251.3196749999997</v>
      </c>
      <c r="G15" s="35">
        <v>304.28345499999995</v>
      </c>
      <c r="H15" s="35">
        <v>12584.667912836001</v>
      </c>
      <c r="I15" s="34"/>
      <c r="J15" s="47">
        <f t="shared" si="0"/>
        <v>0.30956716842137688</v>
      </c>
      <c r="K15" s="47">
        <f t="shared" si="1"/>
        <v>0.33937890305231905</v>
      </c>
      <c r="L15" s="47">
        <f t="shared" si="2"/>
        <v>0.18888622540253575</v>
      </c>
      <c r="M15" s="47">
        <f t="shared" si="3"/>
        <v>3.8556723416204405E-2</v>
      </c>
      <c r="N15" s="47">
        <f t="shared" si="4"/>
        <v>9.9432077482449061E-2</v>
      </c>
      <c r="O15" s="47">
        <f t="shared" si="5"/>
        <v>2.41789022251147E-2</v>
      </c>
      <c r="P15" s="46"/>
      <c r="Q15" s="47">
        <f t="shared" si="6"/>
        <v>0.32714263149868117</v>
      </c>
      <c r="R15" s="47">
        <f t="shared" si="7"/>
        <v>1.0156224373389597</v>
      </c>
      <c r="S15" s="47">
        <f t="shared" si="8"/>
        <v>0.62337012526364144</v>
      </c>
      <c r="T15" s="47">
        <f t="shared" si="9"/>
        <v>0.13802221061948305</v>
      </c>
      <c r="U15" s="47">
        <f t="shared" si="10"/>
        <v>0.26481658335362956</v>
      </c>
      <c r="V15" s="47">
        <f t="shared" si="11"/>
        <v>-0.29994473699320789</v>
      </c>
      <c r="W15" s="47">
        <f t="shared" si="12"/>
        <v>0.50371443338097066</v>
      </c>
      <c r="Y15" s="46" t="s">
        <v>21</v>
      </c>
      <c r="Z15" s="46" t="s">
        <v>21</v>
      </c>
      <c r="AA15" s="46" t="s">
        <v>21</v>
      </c>
      <c r="AB15" s="46" t="s">
        <v>21</v>
      </c>
      <c r="AC15" s="46" t="s">
        <v>21</v>
      </c>
      <c r="AD15" s="46" t="s">
        <v>21</v>
      </c>
      <c r="AE15" s="46" t="s">
        <v>21</v>
      </c>
      <c r="AG15" s="34"/>
      <c r="AH15" s="34"/>
      <c r="AI15" s="34"/>
      <c r="AJ15" s="34"/>
    </row>
    <row r="16" spans="1:36">
      <c r="A16" s="28">
        <v>2021</v>
      </c>
      <c r="B16" s="34">
        <v>5139.1373681000005</v>
      </c>
      <c r="C16" s="34">
        <v>4584.4066169179996</v>
      </c>
      <c r="D16" s="34">
        <v>2060.14147</v>
      </c>
      <c r="E16" s="34">
        <v>483.40662999999995</v>
      </c>
      <c r="F16" s="34">
        <v>631.83285999999998</v>
      </c>
      <c r="G16" s="34">
        <v>581.89070699999991</v>
      </c>
      <c r="H16" s="35">
        <v>13480.815652018002</v>
      </c>
      <c r="I16" s="34"/>
      <c r="J16" s="47">
        <f t="shared" si="0"/>
        <v>0.38121857762595401</v>
      </c>
      <c r="K16" s="47">
        <f t="shared" si="1"/>
        <v>0.34006893464430249</v>
      </c>
      <c r="L16" s="47">
        <f t="shared" si="2"/>
        <v>0.15282023901065722</v>
      </c>
      <c r="M16" s="47">
        <f t="shared" si="3"/>
        <v>3.5858856205606277E-2</v>
      </c>
      <c r="N16" s="47">
        <f t="shared" si="4"/>
        <v>4.6869037920967208E-2</v>
      </c>
      <c r="O16" s="47">
        <f t="shared" si="5"/>
        <v>4.3164354592512666E-2</v>
      </c>
      <c r="P16" s="46"/>
      <c r="Q16" s="47">
        <f t="shared" si="6"/>
        <v>0.31914814754187248</v>
      </c>
      <c r="R16" s="47">
        <f t="shared" si="7"/>
        <v>7.3387489795798233E-2</v>
      </c>
      <c r="S16" s="47">
        <f t="shared" si="8"/>
        <v>-0.13332753936671338</v>
      </c>
      <c r="T16" s="47">
        <f t="shared" si="9"/>
        <v>-3.7445213913357422E-3</v>
      </c>
      <c r="U16" s="47">
        <f t="shared" si="10"/>
        <v>-0.49506679018692801</v>
      </c>
      <c r="V16" s="47">
        <f t="shared" si="11"/>
        <v>0.91233107629857835</v>
      </c>
      <c r="W16" s="47">
        <f t="shared" si="12"/>
        <v>7.1209486447231241E-2</v>
      </c>
      <c r="Y16" s="46" t="s">
        <v>21</v>
      </c>
      <c r="Z16" s="46" t="s">
        <v>21</v>
      </c>
      <c r="AA16" s="46" t="s">
        <v>21</v>
      </c>
      <c r="AB16" s="46" t="s">
        <v>21</v>
      </c>
      <c r="AC16" s="46" t="s">
        <v>21</v>
      </c>
      <c r="AD16" s="46" t="s">
        <v>21</v>
      </c>
      <c r="AE16" s="46" t="s">
        <v>21</v>
      </c>
      <c r="AG16" s="34"/>
      <c r="AH16" s="34"/>
      <c r="AI16" s="34"/>
      <c r="AJ16" s="34"/>
    </row>
    <row r="17" spans="1:36">
      <c r="A17" s="28">
        <v>2022</v>
      </c>
      <c r="B17" s="34">
        <v>3826.8283677999998</v>
      </c>
      <c r="C17" s="34">
        <v>2146.0889349010004</v>
      </c>
      <c r="D17" s="34">
        <v>1403.7787699999999</v>
      </c>
      <c r="E17" s="34">
        <v>391.61679000000004</v>
      </c>
      <c r="F17" s="34">
        <v>793.94797499999993</v>
      </c>
      <c r="G17" s="34">
        <v>302.80658899999997</v>
      </c>
      <c r="H17" s="35">
        <v>8865.0674267009999</v>
      </c>
      <c r="I17" s="34"/>
      <c r="J17" s="47">
        <f t="shared" si="0"/>
        <v>0.43167504358442266</v>
      </c>
      <c r="K17" s="47">
        <f t="shared" si="1"/>
        <v>0.24208376897812661</v>
      </c>
      <c r="L17" s="47">
        <f t="shared" si="2"/>
        <v>0.15834947467764438</v>
      </c>
      <c r="M17" s="47">
        <f t="shared" si="3"/>
        <v>4.4175274834399571E-2</v>
      </c>
      <c r="N17" s="47">
        <f t="shared" si="4"/>
        <v>8.9559158073482983E-2</v>
      </c>
      <c r="O17" s="47">
        <f t="shared" si="5"/>
        <v>3.4157279851923794E-2</v>
      </c>
      <c r="P17" s="46"/>
      <c r="Q17" s="47">
        <f t="shared" si="6"/>
        <v>-0.25535589074653919</v>
      </c>
      <c r="R17" s="47">
        <f t="shared" si="7"/>
        <v>-0.53187203617994716</v>
      </c>
      <c r="S17" s="47">
        <f t="shared" si="8"/>
        <v>-0.31860079007098485</v>
      </c>
      <c r="T17" s="47">
        <f t="shared" si="9"/>
        <v>-0.18988121863367891</v>
      </c>
      <c r="U17" s="47">
        <f t="shared" si="10"/>
        <v>0.25657911334336103</v>
      </c>
      <c r="V17" s="47">
        <f t="shared" si="11"/>
        <v>-0.47961604239883482</v>
      </c>
      <c r="W17" s="47">
        <f t="shared" si="12"/>
        <v>-0.34239383910172017</v>
      </c>
      <c r="Y17" s="46" t="s">
        <v>21</v>
      </c>
      <c r="Z17" s="46" t="s">
        <v>21</v>
      </c>
      <c r="AA17" s="46" t="s">
        <v>21</v>
      </c>
      <c r="AB17" s="46" t="s">
        <v>21</v>
      </c>
      <c r="AC17" s="46" t="s">
        <v>21</v>
      </c>
      <c r="AD17" s="46" t="s">
        <v>21</v>
      </c>
      <c r="AE17" s="46" t="s">
        <v>21</v>
      </c>
      <c r="AG17" s="34"/>
      <c r="AH17" s="34"/>
      <c r="AI17" s="34"/>
      <c r="AJ17" s="34"/>
    </row>
    <row r="18" spans="1:36">
      <c r="A18" s="28">
        <v>2023</v>
      </c>
      <c r="B18" s="34">
        <v>3517.9552149000006</v>
      </c>
      <c r="C18" s="34">
        <v>1311.5822881274189</v>
      </c>
      <c r="D18" s="34">
        <v>1507.59013</v>
      </c>
      <c r="E18" s="34">
        <v>385.48752999999999</v>
      </c>
      <c r="F18" s="34">
        <v>1288.3320909999998</v>
      </c>
      <c r="G18" s="34">
        <v>270.858656862472</v>
      </c>
      <c r="H18" s="35">
        <v>8281.8059108898924</v>
      </c>
      <c r="I18" s="34"/>
      <c r="J18" s="47">
        <f t="shared" si="0"/>
        <v>0.42478117125084752</v>
      </c>
      <c r="K18" s="47">
        <f t="shared" si="1"/>
        <v>0.1583691168616734</v>
      </c>
      <c r="L18" s="47">
        <f t="shared" si="2"/>
        <v>0.18203639957532006</v>
      </c>
      <c r="M18" s="47">
        <f t="shared" si="3"/>
        <v>4.6546312983876577E-2</v>
      </c>
      <c r="N18" s="47">
        <f t="shared" si="4"/>
        <v>0.15556173434419046</v>
      </c>
      <c r="O18" s="47">
        <f t="shared" si="5"/>
        <v>3.2705264984091841E-2</v>
      </c>
      <c r="P18" s="46"/>
      <c r="Q18" s="47">
        <f t="shared" si="6"/>
        <v>-8.0712570100855308E-2</v>
      </c>
      <c r="R18" s="47">
        <f t="shared" si="7"/>
        <v>-0.38884998342907795</v>
      </c>
      <c r="S18" s="47">
        <f t="shared" si="8"/>
        <v>7.395136770732047E-2</v>
      </c>
      <c r="T18" s="47">
        <f t="shared" si="9"/>
        <v>-1.5651167561023249E-2</v>
      </c>
      <c r="U18" s="47">
        <f t="shared" si="10"/>
        <v>0.62269082051629376</v>
      </c>
      <c r="V18" s="47">
        <f t="shared" si="11"/>
        <v>-0.10550606657217743</v>
      </c>
      <c r="W18" s="47">
        <f t="shared" ref="W18:W19" si="13">H18/H17-1</f>
        <v>-6.5793240788486473E-2</v>
      </c>
      <c r="Y18" s="46" t="s">
        <v>21</v>
      </c>
      <c r="Z18" s="46" t="s">
        <v>21</v>
      </c>
      <c r="AA18" s="46" t="s">
        <v>21</v>
      </c>
      <c r="AB18" s="46" t="s">
        <v>21</v>
      </c>
      <c r="AC18" s="46" t="s">
        <v>21</v>
      </c>
      <c r="AD18" s="46" t="s">
        <v>21</v>
      </c>
      <c r="AE18" s="46" t="s">
        <v>21</v>
      </c>
      <c r="AG18" s="34"/>
      <c r="AH18" s="34"/>
      <c r="AI18" s="34"/>
      <c r="AJ18" s="34"/>
    </row>
    <row r="19" spans="1:36">
      <c r="A19" s="28">
        <v>2024</v>
      </c>
      <c r="B19" s="34">
        <v>4671.0429658000003</v>
      </c>
      <c r="C19" s="34">
        <v>1595.0044445253091</v>
      </c>
      <c r="D19" s="34">
        <v>1968.9364399999999</v>
      </c>
      <c r="E19" s="34">
        <v>513.62895000000003</v>
      </c>
      <c r="F19" s="34">
        <v>1295.7885269999999</v>
      </c>
      <c r="G19" s="34">
        <v>388.095630751111</v>
      </c>
      <c r="H19" s="35">
        <v>10432.496958076421</v>
      </c>
      <c r="I19" s="34"/>
      <c r="J19" s="47">
        <f t="shared" ref="J19" si="14">B19/$H19</f>
        <v>0.447739691137304</v>
      </c>
      <c r="K19" s="47">
        <f t="shared" ref="K19" si="15">C19/$H19</f>
        <v>0.15288808143773486</v>
      </c>
      <c r="L19" s="47">
        <f t="shared" ref="L19" si="16">D19/$H19</f>
        <v>0.18873108210932457</v>
      </c>
      <c r="M19" s="47">
        <f t="shared" ref="M19" si="17">E19/$H19</f>
        <v>4.9233558568389429E-2</v>
      </c>
      <c r="N19" s="47">
        <f t="shared" ref="N19" si="18">F19/$H19</f>
        <v>0.12420694031421235</v>
      </c>
      <c r="O19" s="47">
        <f t="shared" ref="O19" si="19">G19/$H19</f>
        <v>3.7200646433034702E-2</v>
      </c>
      <c r="P19" s="46"/>
      <c r="Q19" s="47">
        <f t="shared" ref="Q19" si="20">B19/B18-1</f>
        <v>0.32777215185008446</v>
      </c>
      <c r="R19" s="47">
        <f t="shared" ref="R19" si="21">C19/C18-1</f>
        <v>0.21609178391890271</v>
      </c>
      <c r="S19" s="47">
        <f t="shared" ref="S19" si="22">D19/D18-1</f>
        <v>0.30601574049838054</v>
      </c>
      <c r="T19" s="47">
        <f t="shared" ref="T19" si="23">E19/E18-1</f>
        <v>0.33241391751375216</v>
      </c>
      <c r="U19" s="47">
        <f t="shared" ref="U19" si="24">F19/F18-1</f>
        <v>5.7876661243549954E-3</v>
      </c>
      <c r="V19" s="47">
        <f t="shared" ref="V19" si="25">G19/G18-1</f>
        <v>0.43283450950643187</v>
      </c>
      <c r="W19" s="47">
        <f t="shared" si="13"/>
        <v>0.25968865611285907</v>
      </c>
      <c r="Y19" s="46" t="s">
        <v>21</v>
      </c>
      <c r="Z19" s="46" t="s">
        <v>21</v>
      </c>
      <c r="AA19" s="46" t="s">
        <v>21</v>
      </c>
      <c r="AB19" s="46" t="s">
        <v>21</v>
      </c>
      <c r="AC19" s="46" t="s">
        <v>21</v>
      </c>
      <c r="AD19" s="46" t="s">
        <v>21</v>
      </c>
      <c r="AE19" s="46" t="s">
        <v>21</v>
      </c>
      <c r="AG19" s="34"/>
      <c r="AH19" s="34"/>
      <c r="AI19" s="34"/>
      <c r="AJ19" s="34"/>
    </row>
    <row r="20" spans="1:36">
      <c r="A20" s="28"/>
      <c r="B20" s="34"/>
      <c r="C20" s="34"/>
      <c r="D20" s="34"/>
      <c r="E20" s="34"/>
      <c r="F20" s="34"/>
      <c r="G20" s="34"/>
      <c r="H20" s="35"/>
      <c r="I20" s="34"/>
      <c r="J20" s="46"/>
      <c r="K20" s="46"/>
      <c r="L20" s="46"/>
      <c r="M20" s="46"/>
      <c r="N20" s="46"/>
      <c r="O20" s="46"/>
      <c r="P20" s="46"/>
      <c r="Q20" s="47"/>
      <c r="R20" s="47"/>
      <c r="S20" s="47"/>
      <c r="T20" s="47"/>
      <c r="U20" s="47"/>
      <c r="V20" s="47"/>
      <c r="W20" s="47"/>
      <c r="Y20" s="46"/>
      <c r="Z20" s="46"/>
      <c r="AA20" s="46"/>
      <c r="AB20" s="46"/>
      <c r="AC20" s="46"/>
      <c r="AD20" s="46"/>
      <c r="AE20" s="46"/>
      <c r="AG20" s="34"/>
      <c r="AH20" s="34"/>
      <c r="AI20" s="34"/>
      <c r="AJ20" s="34"/>
    </row>
    <row r="21" spans="1:36">
      <c r="A21" s="88" t="s">
        <v>50</v>
      </c>
      <c r="B21" s="89">
        <v>3890.1312915000003</v>
      </c>
      <c r="C21" s="89">
        <v>1287.7364324538189</v>
      </c>
      <c r="D21" s="89">
        <v>1778.3064999999999</v>
      </c>
      <c r="E21" s="89">
        <v>454.33408000000009</v>
      </c>
      <c r="F21" s="89">
        <v>1056.3432319999999</v>
      </c>
      <c r="G21" s="89">
        <v>355.422814747009</v>
      </c>
      <c r="H21" s="89">
        <v>8822.2743507008272</v>
      </c>
      <c r="I21" s="89"/>
      <c r="J21" s="90">
        <f t="shared" ref="J21:O22" si="26">B21/$H21</f>
        <v>0.44094426639441048</v>
      </c>
      <c r="K21" s="90">
        <f t="shared" si="26"/>
        <v>0.1459642243330965</v>
      </c>
      <c r="L21" s="90">
        <f t="shared" si="26"/>
        <v>0.20157007471194024</v>
      </c>
      <c r="M21" s="90">
        <f t="shared" si="26"/>
        <v>5.1498520896021388E-2</v>
      </c>
      <c r="N21" s="90">
        <f t="shared" si="26"/>
        <v>0.11973593089587899</v>
      </c>
      <c r="O21" s="90">
        <f t="shared" si="26"/>
        <v>4.0286982768652481E-2</v>
      </c>
      <c r="P21" s="91"/>
      <c r="Q21" s="90"/>
      <c r="R21" s="90"/>
      <c r="S21" s="90"/>
      <c r="T21" s="90"/>
      <c r="U21" s="90"/>
      <c r="V21" s="90"/>
      <c r="W21" s="90"/>
      <c r="X21" s="92"/>
      <c r="Y21" s="91"/>
      <c r="Z21" s="91"/>
      <c r="AA21" s="91"/>
      <c r="AB21" s="91"/>
      <c r="AC21" s="91"/>
      <c r="AD21" s="91"/>
      <c r="AE21" s="91"/>
      <c r="AG21" s="34"/>
      <c r="AH21" s="34"/>
      <c r="AI21" s="34"/>
      <c r="AJ21" s="34"/>
    </row>
    <row r="22" spans="1:36">
      <c r="A22" s="88" t="s">
        <v>56</v>
      </c>
      <c r="B22" s="89">
        <v>4016.5180406999993</v>
      </c>
      <c r="C22" s="89">
        <v>1536.665857020658</v>
      </c>
      <c r="D22" s="89">
        <v>1934.1264500000002</v>
      </c>
      <c r="E22" s="89">
        <v>494.86978999999991</v>
      </c>
      <c r="F22" s="89">
        <v>1188.614536</v>
      </c>
      <c r="G22" s="89">
        <v>414.36511684916104</v>
      </c>
      <c r="H22" s="89">
        <v>9585.1597905698181</v>
      </c>
      <c r="I22" s="89"/>
      <c r="J22" s="90">
        <f t="shared" si="26"/>
        <v>0.41903506341663455</v>
      </c>
      <c r="K22" s="90">
        <f t="shared" si="26"/>
        <v>0.16031718725570734</v>
      </c>
      <c r="L22" s="90">
        <f t="shared" si="26"/>
        <v>0.2017834331674736</v>
      </c>
      <c r="M22" s="90">
        <f t="shared" si="26"/>
        <v>5.162874702275369E-2</v>
      </c>
      <c r="N22" s="90">
        <f t="shared" si="26"/>
        <v>0.124005709030474</v>
      </c>
      <c r="O22" s="90">
        <f t="shared" si="26"/>
        <v>4.3229860106956848E-2</v>
      </c>
      <c r="P22" s="91"/>
      <c r="Q22" s="90">
        <f t="shared" ref="Q22:V22" si="27">B22/B21-1</f>
        <v>3.2489070349927873E-2</v>
      </c>
      <c r="R22" s="90">
        <f t="shared" si="27"/>
        <v>0.1933077439554125</v>
      </c>
      <c r="S22" s="90">
        <f t="shared" si="27"/>
        <v>8.762266234757643E-2</v>
      </c>
      <c r="T22" s="90">
        <f t="shared" si="27"/>
        <v>8.9220051465212169E-2</v>
      </c>
      <c r="U22" s="90">
        <f t="shared" si="27"/>
        <v>0.12521621760151547</v>
      </c>
      <c r="V22" s="90">
        <f t="shared" si="27"/>
        <v>0.16583713722515903</v>
      </c>
      <c r="W22" s="90">
        <f t="shared" ref="W22" si="28">H22/H21-1</f>
        <v>8.6472649743474461E-2</v>
      </c>
      <c r="X22" s="92"/>
      <c r="Y22" s="91" t="s">
        <v>21</v>
      </c>
      <c r="Z22" s="91" t="s">
        <v>21</v>
      </c>
      <c r="AA22" s="91" t="s">
        <v>21</v>
      </c>
      <c r="AB22" s="91" t="s">
        <v>21</v>
      </c>
      <c r="AC22" s="91" t="s">
        <v>21</v>
      </c>
      <c r="AD22" s="91" t="s">
        <v>21</v>
      </c>
      <c r="AE22" s="91" t="s">
        <v>21</v>
      </c>
      <c r="AG22" s="34"/>
      <c r="AH22" s="34"/>
      <c r="AI22" s="34"/>
      <c r="AJ22" s="34"/>
    </row>
    <row r="23" spans="1:36">
      <c r="A23" s="28"/>
      <c r="B23" s="34"/>
      <c r="C23" s="34"/>
      <c r="D23" s="35"/>
      <c r="E23" s="34"/>
      <c r="F23" s="35"/>
      <c r="G23" s="35"/>
      <c r="H23" s="35"/>
      <c r="I23" s="34"/>
      <c r="J23" s="46"/>
      <c r="K23" s="46"/>
      <c r="L23" s="80"/>
      <c r="M23" s="46"/>
      <c r="N23" s="80"/>
      <c r="O23" s="80"/>
      <c r="P23" s="46"/>
      <c r="Q23" s="46"/>
      <c r="R23" s="46"/>
      <c r="S23" s="46"/>
      <c r="T23" s="46"/>
      <c r="U23" s="46"/>
      <c r="V23" s="46"/>
      <c r="W23" s="46"/>
      <c r="AG23" s="34"/>
      <c r="AH23" s="34"/>
      <c r="AI23" s="34"/>
      <c r="AJ23" s="34"/>
    </row>
    <row r="24" spans="1:36">
      <c r="A24" s="28" t="s">
        <v>48</v>
      </c>
      <c r="B24" s="34">
        <v>733.22272210000006</v>
      </c>
      <c r="C24" s="34">
        <v>366.51604479637098</v>
      </c>
      <c r="D24" s="35">
        <v>348.68530000000004</v>
      </c>
      <c r="E24" s="34">
        <v>98.426509999999979</v>
      </c>
      <c r="F24" s="35">
        <v>231.18749599999998</v>
      </c>
      <c r="G24" s="35">
        <v>73.862234937917009</v>
      </c>
      <c r="H24" s="35">
        <v>1851.9003078342882</v>
      </c>
      <c r="I24" s="34"/>
      <c r="J24" s="47">
        <f t="shared" ref="J24:J31" si="29">B24/$H24</f>
        <v>0.39592990994070848</v>
      </c>
      <c r="K24" s="47">
        <f t="shared" ref="K24:K31" si="30">C24/$H24</f>
        <v>0.19791348554015553</v>
      </c>
      <c r="L24" s="47">
        <f t="shared" ref="L24:L31" si="31">D24/$H24</f>
        <v>0.1882851352877474</v>
      </c>
      <c r="M24" s="47">
        <f t="shared" ref="M24:M31" si="32">E24/$H24</f>
        <v>5.3148924692984816E-2</v>
      </c>
      <c r="N24" s="47">
        <f t="shared" ref="N24:N31" si="33">F24/$H24</f>
        <v>0.12483798130060417</v>
      </c>
      <c r="O24" s="47">
        <f t="shared" ref="O24:O31" si="34">G24/$H24</f>
        <v>3.9884563237799486E-2</v>
      </c>
      <c r="P24" s="46"/>
      <c r="Q24" s="47" t="s">
        <v>21</v>
      </c>
      <c r="R24" s="47" t="s">
        <v>21</v>
      </c>
      <c r="S24" s="47" t="s">
        <v>21</v>
      </c>
      <c r="T24" s="47" t="s">
        <v>21</v>
      </c>
      <c r="U24" s="47" t="s">
        <v>21</v>
      </c>
      <c r="V24" s="47" t="s">
        <v>21</v>
      </c>
      <c r="W24" s="47" t="s">
        <v>21</v>
      </c>
      <c r="Y24" s="47" t="s">
        <v>21</v>
      </c>
      <c r="Z24" s="47" t="s">
        <v>21</v>
      </c>
      <c r="AA24" s="47" t="s">
        <v>21</v>
      </c>
      <c r="AB24" s="47" t="s">
        <v>21</v>
      </c>
      <c r="AC24" s="47" t="s">
        <v>21</v>
      </c>
      <c r="AD24" s="47" t="s">
        <v>21</v>
      </c>
      <c r="AE24" s="47" t="s">
        <v>21</v>
      </c>
      <c r="AG24" s="34"/>
      <c r="AH24" s="34"/>
      <c r="AI24" s="34"/>
      <c r="AJ24" s="34"/>
    </row>
    <row r="25" spans="1:36">
      <c r="A25" s="28" t="s">
        <v>49</v>
      </c>
      <c r="B25" s="34">
        <v>925.1941440999999</v>
      </c>
      <c r="C25" s="34">
        <v>318.10530774271007</v>
      </c>
      <c r="D25" s="34">
        <v>281.64103</v>
      </c>
      <c r="E25" s="34">
        <v>103.77282</v>
      </c>
      <c r="F25" s="34">
        <v>261.24887000000001</v>
      </c>
      <c r="G25" s="34">
        <v>57.367037931209005</v>
      </c>
      <c r="H25" s="35">
        <v>1947.3292097739188</v>
      </c>
      <c r="I25" s="34"/>
      <c r="J25" s="47">
        <f t="shared" si="29"/>
        <v>0.47510926219168315</v>
      </c>
      <c r="K25" s="47">
        <f t="shared" si="30"/>
        <v>0.16335466347759528</v>
      </c>
      <c r="L25" s="47">
        <f t="shared" si="31"/>
        <v>0.14462938705299758</v>
      </c>
      <c r="M25" s="47">
        <f t="shared" si="32"/>
        <v>5.3289818423690065E-2</v>
      </c>
      <c r="N25" s="47">
        <f t="shared" si="33"/>
        <v>0.13415752646689386</v>
      </c>
      <c r="O25" s="47">
        <f t="shared" si="34"/>
        <v>2.9459342387140184E-2</v>
      </c>
      <c r="P25" s="46"/>
      <c r="Q25" s="47" t="s">
        <v>21</v>
      </c>
      <c r="R25" s="47" t="s">
        <v>21</v>
      </c>
      <c r="S25" s="47" t="s">
        <v>21</v>
      </c>
      <c r="T25" s="47" t="s">
        <v>21</v>
      </c>
      <c r="U25" s="47" t="s">
        <v>21</v>
      </c>
      <c r="V25" s="47" t="s">
        <v>21</v>
      </c>
      <c r="W25" s="47" t="s">
        <v>21</v>
      </c>
      <c r="Y25" s="47">
        <f t="shared" ref="Y25:AE26" si="35">B25/B24-1</f>
        <v>0.26181870284949782</v>
      </c>
      <c r="Z25" s="47">
        <f t="shared" si="35"/>
        <v>-0.1320835410645036</v>
      </c>
      <c r="AA25" s="47">
        <f t="shared" si="35"/>
        <v>-0.19227730563921119</v>
      </c>
      <c r="AB25" s="47">
        <f t="shared" si="35"/>
        <v>5.4317784913840983E-2</v>
      </c>
      <c r="AC25" s="47">
        <f t="shared" si="35"/>
        <v>0.1300302763779233</v>
      </c>
      <c r="AD25" s="47">
        <f t="shared" si="35"/>
        <v>-0.2233238274007362</v>
      </c>
      <c r="AE25" s="47">
        <f t="shared" si="35"/>
        <v>5.1530258694773012E-2</v>
      </c>
      <c r="AG25" s="34"/>
      <c r="AH25" s="34"/>
      <c r="AI25" s="34"/>
      <c r="AJ25" s="34"/>
    </row>
    <row r="26" spans="1:36">
      <c r="A26" s="28" t="s">
        <v>51</v>
      </c>
      <c r="B26" s="34">
        <v>992.34383279999997</v>
      </c>
      <c r="C26" s="34">
        <v>310.79323798979794</v>
      </c>
      <c r="D26" s="35">
        <v>649.04945000000021</v>
      </c>
      <c r="E26" s="34">
        <v>103.62645000000001</v>
      </c>
      <c r="F26" s="35">
        <v>308.25746699999996</v>
      </c>
      <c r="G26" s="35">
        <v>104.648405505189</v>
      </c>
      <c r="H26" s="35">
        <v>2468.7188432949874</v>
      </c>
      <c r="I26" s="34"/>
      <c r="J26" s="47">
        <f t="shared" si="29"/>
        <v>0.40196713185675015</v>
      </c>
      <c r="K26" s="47">
        <f t="shared" si="30"/>
        <v>0.12589252066265419</v>
      </c>
      <c r="L26" s="47">
        <f t="shared" si="31"/>
        <v>0.26290942436106535</v>
      </c>
      <c r="M26" s="47">
        <f t="shared" si="32"/>
        <v>4.1975800639043312E-2</v>
      </c>
      <c r="N26" s="47">
        <f t="shared" si="33"/>
        <v>0.12486535995673374</v>
      </c>
      <c r="O26" s="47">
        <f t="shared" si="34"/>
        <v>4.2389762523753115E-2</v>
      </c>
      <c r="P26" s="46"/>
      <c r="Q26" s="47" t="s">
        <v>21</v>
      </c>
      <c r="R26" s="47" t="s">
        <v>21</v>
      </c>
      <c r="S26" s="47" t="s">
        <v>21</v>
      </c>
      <c r="T26" s="47" t="s">
        <v>21</v>
      </c>
      <c r="U26" s="47" t="s">
        <v>21</v>
      </c>
      <c r="V26" s="47" t="s">
        <v>21</v>
      </c>
      <c r="W26" s="47" t="s">
        <v>21</v>
      </c>
      <c r="Y26" s="47">
        <f t="shared" si="35"/>
        <v>7.2579024768170353E-2</v>
      </c>
      <c r="Z26" s="47">
        <f t="shared" si="35"/>
        <v>-2.2986317973751835E-2</v>
      </c>
      <c r="AA26" s="47">
        <f t="shared" si="35"/>
        <v>1.3045273268600113</v>
      </c>
      <c r="AB26" s="47">
        <f t="shared" si="35"/>
        <v>-1.4104849420106813E-3</v>
      </c>
      <c r="AC26" s="47">
        <f t="shared" si="35"/>
        <v>0.17993799169351421</v>
      </c>
      <c r="AD26" s="47">
        <f t="shared" si="35"/>
        <v>0.82419049822089274</v>
      </c>
      <c r="AE26" s="47">
        <f t="shared" si="35"/>
        <v>0.26774601382454533</v>
      </c>
      <c r="AG26" s="34"/>
      <c r="AH26" s="34"/>
      <c r="AI26" s="34"/>
      <c r="AJ26" s="34"/>
    </row>
    <row r="27" spans="1:36">
      <c r="A27" s="28" t="s">
        <v>52</v>
      </c>
      <c r="B27" s="34">
        <v>1158.1379774000002</v>
      </c>
      <c r="C27" s="34">
        <v>386.03218698516099</v>
      </c>
      <c r="D27" s="34">
        <v>465.42659000000003</v>
      </c>
      <c r="E27" s="34">
        <v>142.01089999999999</v>
      </c>
      <c r="F27" s="34">
        <v>263.78158500000001</v>
      </c>
      <c r="G27" s="34">
        <v>103.353320479269</v>
      </c>
      <c r="H27" s="35">
        <v>2518.7425598644304</v>
      </c>
      <c r="I27" s="34"/>
      <c r="J27" s="47">
        <f t="shared" si="29"/>
        <v>0.4598079993782041</v>
      </c>
      <c r="K27" s="47">
        <f t="shared" si="30"/>
        <v>0.15326385202540863</v>
      </c>
      <c r="L27" s="47">
        <f t="shared" si="31"/>
        <v>0.18478529620949086</v>
      </c>
      <c r="M27" s="47">
        <f t="shared" si="32"/>
        <v>5.6381665305105112E-2</v>
      </c>
      <c r="N27" s="47">
        <f t="shared" si="33"/>
        <v>0.10472748950341232</v>
      </c>
      <c r="O27" s="47">
        <f t="shared" si="34"/>
        <v>4.1033697578378922E-2</v>
      </c>
      <c r="P27" s="46"/>
      <c r="Q27" s="47" t="s">
        <v>21</v>
      </c>
      <c r="R27" s="47" t="s">
        <v>21</v>
      </c>
      <c r="S27" s="47" t="s">
        <v>21</v>
      </c>
      <c r="T27" s="47" t="s">
        <v>21</v>
      </c>
      <c r="U27" s="47" t="s">
        <v>21</v>
      </c>
      <c r="V27" s="47" t="s">
        <v>21</v>
      </c>
      <c r="W27" s="47" t="s">
        <v>21</v>
      </c>
      <c r="Y27" s="47">
        <f t="shared" ref="Y27:AD28" si="36">B27/B26-1</f>
        <v>0.16707328560927825</v>
      </c>
      <c r="Z27" s="47">
        <f t="shared" si="36"/>
        <v>0.24208682750630772</v>
      </c>
      <c r="AA27" s="47">
        <f t="shared" si="36"/>
        <v>-0.28291043155494566</v>
      </c>
      <c r="AB27" s="47">
        <f t="shared" si="36"/>
        <v>0.37041170473368523</v>
      </c>
      <c r="AC27" s="47">
        <f t="shared" si="36"/>
        <v>-0.14428160470156581</v>
      </c>
      <c r="AD27" s="47">
        <f t="shared" si="36"/>
        <v>-1.2375582978718103E-2</v>
      </c>
      <c r="AE27" s="47">
        <f t="shared" ref="AE27:AE29" si="37">H27/H26-1</f>
        <v>2.0263026996900413E-2</v>
      </c>
      <c r="AG27" s="34"/>
      <c r="AH27" s="34"/>
      <c r="AI27" s="34"/>
      <c r="AJ27" s="34"/>
    </row>
    <row r="28" spans="1:36">
      <c r="A28" s="28" t="s">
        <v>53</v>
      </c>
      <c r="B28" s="34">
        <v>1364.7987765000003</v>
      </c>
      <c r="C28" s="34">
        <v>424.82949278746298</v>
      </c>
      <c r="D28" s="35">
        <v>525.46316999999999</v>
      </c>
      <c r="E28" s="34">
        <v>142.18769999999998</v>
      </c>
      <c r="F28" s="35">
        <v>371.22594499999997</v>
      </c>
      <c r="G28" s="35">
        <v>98.347696437441996</v>
      </c>
      <c r="H28" s="35">
        <v>2926.8527807249056</v>
      </c>
      <c r="I28" s="34"/>
      <c r="J28" s="47">
        <f t="shared" si="29"/>
        <v>0.46630250263628736</v>
      </c>
      <c r="K28" s="47">
        <f t="shared" si="30"/>
        <v>0.14514891066104244</v>
      </c>
      <c r="L28" s="47">
        <f t="shared" si="31"/>
        <v>0.17953180749660266</v>
      </c>
      <c r="M28" s="47">
        <f t="shared" si="32"/>
        <v>4.8580407233459744E-2</v>
      </c>
      <c r="N28" s="47">
        <f t="shared" si="33"/>
        <v>0.12683451229414311</v>
      </c>
      <c r="O28" s="47">
        <f t="shared" si="34"/>
        <v>3.3601859678464532E-2</v>
      </c>
      <c r="P28" s="46"/>
      <c r="Q28" s="47">
        <f t="shared" ref="Q28:V28" si="38">B28/B24-1</f>
        <v>0.86136999763335642</v>
      </c>
      <c r="R28" s="47">
        <f t="shared" si="38"/>
        <v>0.15910203337343609</v>
      </c>
      <c r="S28" s="47">
        <f t="shared" si="38"/>
        <v>0.50698400534808874</v>
      </c>
      <c r="T28" s="47">
        <f t="shared" si="38"/>
        <v>0.44460775862112767</v>
      </c>
      <c r="U28" s="47">
        <f t="shared" si="38"/>
        <v>0.60573539409761157</v>
      </c>
      <c r="V28" s="47">
        <f t="shared" si="38"/>
        <v>0.33150176839498036</v>
      </c>
      <c r="W28" s="47">
        <f t="shared" ref="W28:W29" si="39">H28/H24-1</f>
        <v>0.58045914693308975</v>
      </c>
      <c r="Y28" s="47">
        <f t="shared" si="36"/>
        <v>0.17844229541971335</v>
      </c>
      <c r="Z28" s="47">
        <f t="shared" si="36"/>
        <v>0.10050277440671906</v>
      </c>
      <c r="AA28" s="47">
        <f t="shared" si="36"/>
        <v>0.12899258720908047</v>
      </c>
      <c r="AB28" s="47">
        <f t="shared" si="36"/>
        <v>1.2449748575635855E-3</v>
      </c>
      <c r="AC28" s="47">
        <f t="shared" si="36"/>
        <v>0.40732320264130628</v>
      </c>
      <c r="AD28" s="47">
        <f t="shared" si="36"/>
        <v>-4.843215504460785E-2</v>
      </c>
      <c r="AE28" s="47">
        <f t="shared" si="37"/>
        <v>0.16202935042414235</v>
      </c>
      <c r="AG28" s="34"/>
      <c r="AH28" s="34"/>
      <c r="AI28" s="34"/>
      <c r="AJ28" s="34"/>
    </row>
    <row r="29" spans="1:36">
      <c r="A29" s="28" t="s">
        <v>55</v>
      </c>
      <c r="B29" s="34">
        <v>1155.7623790999999</v>
      </c>
      <c r="C29" s="34">
        <v>473.34952676288702</v>
      </c>
      <c r="D29" s="34">
        <v>328.99723</v>
      </c>
      <c r="E29" s="34">
        <v>125.8039</v>
      </c>
      <c r="F29" s="34">
        <v>352.52352999999999</v>
      </c>
      <c r="G29" s="34">
        <v>81.746208329211001</v>
      </c>
      <c r="H29" s="35">
        <v>2518.1827741920979</v>
      </c>
      <c r="I29" s="34"/>
      <c r="J29" s="47">
        <f t="shared" si="29"/>
        <v>0.45896683550732337</v>
      </c>
      <c r="K29" s="47">
        <f t="shared" si="30"/>
        <v>0.1879726648971104</v>
      </c>
      <c r="L29" s="47">
        <f t="shared" si="31"/>
        <v>0.13064866989472254</v>
      </c>
      <c r="M29" s="47">
        <f t="shared" si="32"/>
        <v>4.9958208470535399E-2</v>
      </c>
      <c r="N29" s="47">
        <f t="shared" si="33"/>
        <v>0.1399912403551006</v>
      </c>
      <c r="O29" s="47">
        <f t="shared" si="34"/>
        <v>3.246238087520769E-2</v>
      </c>
      <c r="P29" s="46"/>
      <c r="Q29" s="47">
        <f t="shared" ref="Q29" si="40">B29/B25-1</f>
        <v>0.2492106510512877</v>
      </c>
      <c r="R29" s="47">
        <f t="shared" ref="R29" si="41">C29/C25-1</f>
        <v>0.48802775446218449</v>
      </c>
      <c r="S29" s="47">
        <f t="shared" ref="S29" si="42">D29/D25-1</f>
        <v>0.16814382478291612</v>
      </c>
      <c r="T29" s="47">
        <f t="shared" ref="T29" si="43">E29/E25-1</f>
        <v>0.2123010630336537</v>
      </c>
      <c r="U29" s="47">
        <f t="shared" ref="U29" si="44">F29/F25-1</f>
        <v>0.34937820018130594</v>
      </c>
      <c r="V29" s="47">
        <f t="shared" ref="V29" si="45">G29/G25-1</f>
        <v>0.42496826186556791</v>
      </c>
      <c r="W29" s="47">
        <f t="shared" si="39"/>
        <v>0.29314692223224759</v>
      </c>
      <c r="Y29" s="47">
        <f t="shared" ref="Y29" si="46">B29/B28-1</f>
        <v>-0.15316279659633791</v>
      </c>
      <c r="Z29" s="47">
        <f t="shared" ref="Z29" si="47">C29/C28-1</f>
        <v>0.11421060637072578</v>
      </c>
      <c r="AA29" s="47">
        <f t="shared" ref="AA29" si="48">D29/D28-1</f>
        <v>-0.37389098078938621</v>
      </c>
      <c r="AB29" s="47">
        <f t="shared" ref="AB29" si="49">E29/E28-1</f>
        <v>-0.11522656319780111</v>
      </c>
      <c r="AC29" s="47">
        <f t="shared" ref="AC29" si="50">F29/F28-1</f>
        <v>-5.0380139782525091E-2</v>
      </c>
      <c r="AD29" s="47">
        <f t="shared" ref="AD29" si="51">G29/G28-1</f>
        <v>-0.16880403618595219</v>
      </c>
      <c r="AE29" s="47">
        <f t="shared" si="37"/>
        <v>-0.13962779721076057</v>
      </c>
      <c r="AG29" s="34"/>
      <c r="AH29" s="34"/>
      <c r="AI29" s="34"/>
      <c r="AJ29" s="34"/>
    </row>
    <row r="30" spans="1:36">
      <c r="A30" s="28" t="s">
        <v>57</v>
      </c>
      <c r="B30" s="34">
        <v>1193.2732600999998</v>
      </c>
      <c r="C30" s="34">
        <v>415.94462584147601</v>
      </c>
      <c r="D30" s="35">
        <v>667.50438000000008</v>
      </c>
      <c r="E30" s="34">
        <v>120.58945999999997</v>
      </c>
      <c r="F30" s="35">
        <v>382.93842699999999</v>
      </c>
      <c r="G30" s="35">
        <v>124.229478783557</v>
      </c>
      <c r="H30" s="35">
        <v>2904.479631725033</v>
      </c>
      <c r="I30" s="34"/>
      <c r="J30" s="47">
        <f t="shared" si="29"/>
        <v>0.41083891484936635</v>
      </c>
      <c r="K30" s="47">
        <f t="shared" si="30"/>
        <v>0.14320796789145929</v>
      </c>
      <c r="L30" s="47">
        <f t="shared" si="31"/>
        <v>0.22981892271131366</v>
      </c>
      <c r="M30" s="47">
        <f t="shared" si="32"/>
        <v>4.1518438856594529E-2</v>
      </c>
      <c r="N30" s="47">
        <f t="shared" si="33"/>
        <v>0.1318440738290062</v>
      </c>
      <c r="O30" s="47">
        <f t="shared" si="34"/>
        <v>4.2771681862259929E-2</v>
      </c>
      <c r="P30" s="46"/>
      <c r="Q30" s="47">
        <f t="shared" ref="Q30" si="52">B30/B26-1</f>
        <v>0.20247964531915996</v>
      </c>
      <c r="R30" s="47">
        <f t="shared" ref="R30" si="53">C30/C26-1</f>
        <v>0.33833228976214014</v>
      </c>
      <c r="S30" s="47">
        <f t="shared" ref="S30" si="54">D30/D26-1</f>
        <v>2.843378112407291E-2</v>
      </c>
      <c r="T30" s="47">
        <f t="shared" ref="T30" si="55">E30/E26-1</f>
        <v>0.16369382527337351</v>
      </c>
      <c r="U30" s="47">
        <f t="shared" ref="U30" si="56">F30/F26-1</f>
        <v>0.24226812971249134</v>
      </c>
      <c r="V30" s="47">
        <f t="shared" ref="V30" si="57">G30/G26-1</f>
        <v>0.18711296348798223</v>
      </c>
      <c r="W30" s="47">
        <f t="shared" ref="W30:W31" si="58">H30/H26-1</f>
        <v>0.17651292678126018</v>
      </c>
      <c r="Y30" s="47">
        <f t="shared" ref="Y30" si="59">B30/B29-1</f>
        <v>3.2455530373994179E-2</v>
      </c>
      <c r="Z30" s="47">
        <f t="shared" ref="Z30" si="60">C30/C29-1</f>
        <v>-0.12127381073767629</v>
      </c>
      <c r="AA30" s="47">
        <f t="shared" ref="AA30" si="61">D30/D29-1</f>
        <v>1.0289057752857071</v>
      </c>
      <c r="AB30" s="47">
        <f t="shared" ref="AB30" si="62">E30/E29-1</f>
        <v>-4.1448953490313301E-2</v>
      </c>
      <c r="AC30" s="47">
        <f t="shared" ref="AC30" si="63">F30/F29-1</f>
        <v>8.6277636559465964E-2</v>
      </c>
      <c r="AD30" s="47">
        <f t="shared" ref="AD30" si="64">G30/G29-1</f>
        <v>0.51969713730642986</v>
      </c>
      <c r="AE30" s="47">
        <f t="shared" ref="AE30:AE31" si="65">H30/H29-1</f>
        <v>0.15340302598045907</v>
      </c>
      <c r="AG30" s="34"/>
      <c r="AH30" s="34"/>
      <c r="AI30" s="34"/>
      <c r="AJ30" s="34"/>
    </row>
    <row r="31" spans="1:36">
      <c r="A31" s="28" t="s">
        <v>60</v>
      </c>
      <c r="B31" s="34">
        <v>1238.3523897</v>
      </c>
      <c r="C31" s="34">
        <v>450.825877090196</v>
      </c>
      <c r="D31" s="34">
        <v>516.94408999999996</v>
      </c>
      <c r="E31" s="34">
        <v>163.42481000000001</v>
      </c>
      <c r="F31" s="34">
        <v>346.67620299999993</v>
      </c>
      <c r="G31" s="34">
        <v>112.80710635220201</v>
      </c>
      <c r="H31" s="35">
        <v>2829.0304761423981</v>
      </c>
      <c r="I31" s="34"/>
      <c r="J31" s="47">
        <f t="shared" si="29"/>
        <v>0.43773031084083242</v>
      </c>
      <c r="K31" s="47">
        <f t="shared" si="30"/>
        <v>0.15935702386102674</v>
      </c>
      <c r="L31" s="47">
        <f t="shared" si="31"/>
        <v>0.18272835671423845</v>
      </c>
      <c r="M31" s="47">
        <f t="shared" si="32"/>
        <v>5.7767072987789929E-2</v>
      </c>
      <c r="N31" s="47">
        <f t="shared" si="33"/>
        <v>0.12254240663844659</v>
      </c>
      <c r="O31" s="47">
        <f t="shared" si="34"/>
        <v>3.9874828957665816E-2</v>
      </c>
      <c r="P31" s="46"/>
      <c r="Q31" s="47">
        <f t="shared" ref="Q31:V31" si="66">B31/B27-1</f>
        <v>6.9261533483324422E-2</v>
      </c>
      <c r="R31" s="47">
        <f t="shared" si="66"/>
        <v>0.16784530484636928</v>
      </c>
      <c r="S31" s="47">
        <f t="shared" si="66"/>
        <v>0.11068877693472556</v>
      </c>
      <c r="T31" s="47">
        <f t="shared" si="66"/>
        <v>0.15079060832654401</v>
      </c>
      <c r="U31" s="47">
        <f t="shared" si="66"/>
        <v>0.31425475739710906</v>
      </c>
      <c r="V31" s="47">
        <f t="shared" si="66"/>
        <v>9.1470557782701301E-2</v>
      </c>
      <c r="W31" s="47">
        <f t="shared" si="58"/>
        <v>0.12319159616482156</v>
      </c>
      <c r="Y31" s="47">
        <f t="shared" ref="Y31:AD31" si="67">B31/B30-1</f>
        <v>3.7777708683610633E-2</v>
      </c>
      <c r="Z31" s="47">
        <f t="shared" si="67"/>
        <v>8.3860324383693063E-2</v>
      </c>
      <c r="AA31" s="47">
        <f t="shared" si="67"/>
        <v>-0.22555700683192537</v>
      </c>
      <c r="AB31" s="47">
        <f t="shared" si="67"/>
        <v>0.35521636799766787</v>
      </c>
      <c r="AC31" s="47">
        <f t="shared" si="67"/>
        <v>-9.4694659619521726E-2</v>
      </c>
      <c r="AD31" s="47">
        <f t="shared" si="67"/>
        <v>-9.1945748651622417E-2</v>
      </c>
      <c r="AE31" s="47">
        <f t="shared" si="65"/>
        <v>-2.5976823785754721E-2</v>
      </c>
      <c r="AG31" s="34"/>
      <c r="AH31" s="34"/>
      <c r="AI31" s="34"/>
      <c r="AJ31" s="34"/>
    </row>
    <row r="32" spans="1:36">
      <c r="A32" s="28" t="s">
        <v>62</v>
      </c>
      <c r="B32" s="34">
        <v>1197.2126051999999</v>
      </c>
      <c r="C32" s="34">
        <v>492.510296278986</v>
      </c>
      <c r="D32" s="34">
        <v>570.75358000000006</v>
      </c>
      <c r="E32" s="34">
        <v>154.08441999999999</v>
      </c>
      <c r="F32" s="34">
        <v>303.69820599999997</v>
      </c>
      <c r="G32" s="34">
        <v>133.78894086061899</v>
      </c>
      <c r="H32" s="35">
        <v>2852.048048339605</v>
      </c>
      <c r="I32" s="34"/>
      <c r="J32" s="47">
        <f t="shared" ref="J32" si="68">B32/$H32</f>
        <v>0.41977294383135966</v>
      </c>
      <c r="K32" s="47">
        <f t="shared" ref="K32" si="69">C32/$H32</f>
        <v>0.17268653540592133</v>
      </c>
      <c r="L32" s="47">
        <f t="shared" ref="L32" si="70">D32/$H32</f>
        <v>0.20012060467644621</v>
      </c>
      <c r="M32" s="47">
        <f t="shared" ref="M32" si="71">E32/$H32</f>
        <v>5.4025885044154252E-2</v>
      </c>
      <c r="N32" s="47">
        <f t="shared" ref="N32" si="72">F32/$H32</f>
        <v>0.10648425301839003</v>
      </c>
      <c r="O32" s="47">
        <f t="shared" ref="O32" si="73">G32/$H32</f>
        <v>4.6909778023728511E-2</v>
      </c>
      <c r="P32" s="46"/>
      <c r="Q32" s="47">
        <f>B32/B28-1</f>
        <v>-0.12279185341136656</v>
      </c>
      <c r="R32" s="47">
        <f t="shared" ref="R32" si="74">C32/C28-1</f>
        <v>0.15931286466823269</v>
      </c>
      <c r="S32" s="47">
        <f t="shared" ref="S32" si="75">D32/D28-1</f>
        <v>8.6191407097095052E-2</v>
      </c>
      <c r="T32" s="47">
        <f t="shared" ref="T32" si="76">E32/E28-1</f>
        <v>8.3669121872004482E-2</v>
      </c>
      <c r="U32" s="47">
        <f t="shared" ref="U32" si="77">F32/F28-1</f>
        <v>-0.1819046861070015</v>
      </c>
      <c r="V32" s="47">
        <f t="shared" ref="V32" si="78">G32/G28-1</f>
        <v>0.36036679766791302</v>
      </c>
      <c r="W32" s="47">
        <f t="shared" ref="W32" si="79">H32/H28-1</f>
        <v>-2.5558078246345373E-2</v>
      </c>
      <c r="Y32" s="47">
        <f t="shared" ref="Y32" si="80">B32/B31-1</f>
        <v>-3.3221387419429593E-2</v>
      </c>
      <c r="Z32" s="47">
        <f t="shared" ref="Z32" si="81">C32/C31-1</f>
        <v>9.2462348119494164E-2</v>
      </c>
      <c r="AA32" s="47">
        <f t="shared" ref="AA32" si="82">D32/D31-1</f>
        <v>0.10409150823254421</v>
      </c>
      <c r="AB32" s="47">
        <f t="shared" ref="AB32" si="83">E32/E31-1</f>
        <v>-5.7154051456446586E-2</v>
      </c>
      <c r="AC32" s="47">
        <f t="shared" ref="AC32" si="84">F32/F31-1</f>
        <v>-0.12397158105484374</v>
      </c>
      <c r="AD32" s="47">
        <f t="shared" ref="AD32" si="85">G32/G31-1</f>
        <v>0.18599745341315921</v>
      </c>
      <c r="AE32" s="47">
        <f t="shared" ref="AE32" si="86">H32/H31-1</f>
        <v>8.1362051032385363E-3</v>
      </c>
      <c r="AG32" s="34"/>
      <c r="AH32" s="34"/>
      <c r="AI32" s="34"/>
      <c r="AJ32" s="34"/>
    </row>
    <row r="33" spans="1:36">
      <c r="AG33" s="34"/>
      <c r="AH33" s="34"/>
      <c r="AI33" s="34"/>
      <c r="AJ33" s="34"/>
    </row>
    <row r="34" spans="1:36">
      <c r="A34" s="17">
        <v>45596</v>
      </c>
      <c r="B34" s="35">
        <v>374.85070480000002</v>
      </c>
      <c r="C34" s="37">
        <v>166.08151469139699</v>
      </c>
      <c r="D34" s="37">
        <v>138.36728999999997</v>
      </c>
      <c r="E34" s="35">
        <v>66.509070000000008</v>
      </c>
      <c r="F34" s="37">
        <v>113.07823500000001</v>
      </c>
      <c r="G34" s="38">
        <v>49.073392325109012</v>
      </c>
      <c r="H34" s="35">
        <v>907.960206816506</v>
      </c>
      <c r="I34" s="34"/>
      <c r="J34" s="47">
        <f t="shared" ref="J34" si="87">B34/$H34</f>
        <v>0.41284926584426335</v>
      </c>
      <c r="K34" s="47">
        <f t="shared" ref="K34" si="88">C34/$H34</f>
        <v>0.18291717351106468</v>
      </c>
      <c r="L34" s="47">
        <f t="shared" ref="L34" si="89">D34/$H34</f>
        <v>0.15239356192177625</v>
      </c>
      <c r="M34" s="47">
        <f t="shared" ref="M34" si="90">E34/$H34</f>
        <v>7.3251084684861245E-2</v>
      </c>
      <c r="N34" s="47">
        <f t="shared" ref="N34" si="91">F34/$H34</f>
        <v>0.12454095912030705</v>
      </c>
      <c r="O34" s="47">
        <f t="shared" ref="O34" si="92">G34/$H34</f>
        <v>5.4047954917727452E-2</v>
      </c>
      <c r="P34" s="86"/>
      <c r="Q34" s="47" t="s">
        <v>21</v>
      </c>
      <c r="R34" s="47" t="s">
        <v>21</v>
      </c>
      <c r="S34" s="47" t="s">
        <v>21</v>
      </c>
      <c r="T34" s="47" t="s">
        <v>21</v>
      </c>
      <c r="U34" s="47" t="s">
        <v>21</v>
      </c>
      <c r="V34" s="47" t="s">
        <v>21</v>
      </c>
      <c r="W34" s="47" t="s">
        <v>21</v>
      </c>
      <c r="Y34" s="47" t="s">
        <v>21</v>
      </c>
      <c r="Z34" s="47" t="s">
        <v>21</v>
      </c>
      <c r="AA34" s="47" t="s">
        <v>21</v>
      </c>
      <c r="AB34" s="47" t="s">
        <v>21</v>
      </c>
      <c r="AC34" s="47" t="s">
        <v>21</v>
      </c>
      <c r="AD34" s="47" t="s">
        <v>21</v>
      </c>
      <c r="AE34" s="47" t="s">
        <v>21</v>
      </c>
    </row>
    <row r="35" spans="1:36">
      <c r="A35" s="17">
        <v>45626</v>
      </c>
      <c r="B35" s="35">
        <v>200.37854920000001</v>
      </c>
      <c r="C35" s="37">
        <v>167.27239024420999</v>
      </c>
      <c r="D35" s="37">
        <v>120.36293999999999</v>
      </c>
      <c r="E35" s="35">
        <v>25.471199999999996</v>
      </c>
      <c r="F35" s="37">
        <v>110.14554</v>
      </c>
      <c r="G35" s="38">
        <v>21.472632196652</v>
      </c>
      <c r="H35" s="35">
        <v>645.10325164086203</v>
      </c>
      <c r="I35" s="34"/>
      <c r="J35" s="47">
        <f t="shared" ref="J35:J37" si="93">B35/$H35</f>
        <v>0.31061469414442439</v>
      </c>
      <c r="K35" s="47">
        <f t="shared" ref="K35:K37" si="94">C35/$H35</f>
        <v>0.25929553109326575</v>
      </c>
      <c r="L35" s="47">
        <f t="shared" ref="L35:L37" si="95">D35/$H35</f>
        <v>0.18657934166949094</v>
      </c>
      <c r="M35" s="47">
        <f t="shared" ref="M35:M37" si="96">E35/$H35</f>
        <v>3.9483911971009825E-2</v>
      </c>
      <c r="N35" s="47">
        <f t="shared" ref="N35:N37" si="97">F35/$H35</f>
        <v>0.1707409468481792</v>
      </c>
      <c r="O35" s="47">
        <f t="shared" ref="O35:O37" si="98">G35/$H35</f>
        <v>3.3285574273629791E-2</v>
      </c>
      <c r="P35" s="86"/>
      <c r="Q35" s="47" t="s">
        <v>21</v>
      </c>
      <c r="R35" s="47" t="s">
        <v>21</v>
      </c>
      <c r="S35" s="47" t="s">
        <v>21</v>
      </c>
      <c r="T35" s="47" t="s">
        <v>21</v>
      </c>
      <c r="U35" s="47" t="s">
        <v>21</v>
      </c>
      <c r="V35" s="47" t="s">
        <v>21</v>
      </c>
      <c r="W35" s="47" t="s">
        <v>21</v>
      </c>
      <c r="Y35" s="47">
        <f t="shared" ref="Y35:Y37" si="99">B35/B34-1</f>
        <v>-0.46544438456662063</v>
      </c>
      <c r="Z35" s="47">
        <f t="shared" ref="Z35:Z37" si="100">C35/C34-1</f>
        <v>7.1704280577269408E-3</v>
      </c>
      <c r="AA35" s="47">
        <f t="shared" ref="AA35:AA37" si="101">D35/D34-1</f>
        <v>-0.13011998717326889</v>
      </c>
      <c r="AB35" s="47">
        <f t="shared" ref="AB35:AB37" si="102">E35/E34-1</f>
        <v>-0.61702667019701241</v>
      </c>
      <c r="AC35" s="47">
        <f t="shared" ref="AC35:AC37" si="103">F35/F34-1</f>
        <v>-2.5935097059129109E-2</v>
      </c>
      <c r="AD35" s="47">
        <f t="shared" ref="AD35:AD37" si="104">G35/G34-1</f>
        <v>-0.56243839728061229</v>
      </c>
      <c r="AE35" s="47">
        <f t="shared" ref="AE35:AE36" si="105">H35/H34-1</f>
        <v>-0.28950272622329365</v>
      </c>
    </row>
    <row r="36" spans="1:36">
      <c r="A36" s="17">
        <v>45657</v>
      </c>
      <c r="B36" s="35">
        <v>580.53312510000001</v>
      </c>
      <c r="C36" s="37">
        <v>139.99562182727999</v>
      </c>
      <c r="D36" s="37">
        <v>70.266999999999996</v>
      </c>
      <c r="E36" s="35">
        <v>33.823630000000001</v>
      </c>
      <c r="F36" s="37">
        <v>129.299755</v>
      </c>
      <c r="G36" s="38">
        <v>11.200183807450001</v>
      </c>
      <c r="H36" s="35">
        <v>965.11931573473009</v>
      </c>
      <c r="I36" s="34"/>
      <c r="J36" s="47">
        <f t="shared" si="93"/>
        <v>0.60151435748444149</v>
      </c>
      <c r="K36" s="47">
        <f t="shared" si="94"/>
        <v>0.14505524813862369</v>
      </c>
      <c r="L36" s="47">
        <f t="shared" si="95"/>
        <v>7.2806542004090799E-2</v>
      </c>
      <c r="M36" s="47">
        <f t="shared" si="96"/>
        <v>3.5046060573609601E-2</v>
      </c>
      <c r="N36" s="47">
        <f t="shared" si="97"/>
        <v>0.13397281858519861</v>
      </c>
      <c r="O36" s="47">
        <f t="shared" si="98"/>
        <v>1.1604973214035695E-2</v>
      </c>
      <c r="P36" s="86"/>
      <c r="Q36" s="47" t="s">
        <v>21</v>
      </c>
      <c r="R36" s="47" t="s">
        <v>21</v>
      </c>
      <c r="S36" s="47" t="s">
        <v>21</v>
      </c>
      <c r="T36" s="47" t="s">
        <v>21</v>
      </c>
      <c r="U36" s="47" t="s">
        <v>21</v>
      </c>
      <c r="V36" s="47" t="s">
        <v>21</v>
      </c>
      <c r="W36" s="47" t="s">
        <v>21</v>
      </c>
      <c r="Y36" s="47">
        <f t="shared" si="99"/>
        <v>1.8971819958660525</v>
      </c>
      <c r="Z36" s="47">
        <f t="shared" si="100"/>
        <v>-0.16306796583170224</v>
      </c>
      <c r="AA36" s="47">
        <f t="shared" si="101"/>
        <v>-0.41620734754401978</v>
      </c>
      <c r="AB36" s="47">
        <f t="shared" si="102"/>
        <v>0.32791662740663985</v>
      </c>
      <c r="AC36" s="47">
        <f t="shared" si="103"/>
        <v>0.17389914289766084</v>
      </c>
      <c r="AD36" s="47">
        <f t="shared" si="104"/>
        <v>-0.478397259130796</v>
      </c>
      <c r="AE36" s="47">
        <f t="shared" si="105"/>
        <v>0.49606952573853325</v>
      </c>
    </row>
    <row r="37" spans="1:36">
      <c r="A37" s="17">
        <v>45688</v>
      </c>
      <c r="B37" s="35">
        <v>404.80923919999998</v>
      </c>
      <c r="C37" s="37">
        <v>158.426231604088</v>
      </c>
      <c r="D37" s="37">
        <v>233.61625000000001</v>
      </c>
      <c r="E37" s="35">
        <v>37.166200000000003</v>
      </c>
      <c r="F37" s="37">
        <v>137.32283999999999</v>
      </c>
      <c r="G37" s="38">
        <v>39.329000660833003</v>
      </c>
      <c r="H37" s="35">
        <v>1010.669761464921</v>
      </c>
      <c r="I37" s="36"/>
      <c r="J37" s="47">
        <f t="shared" si="93"/>
        <v>0.4005356196798121</v>
      </c>
      <c r="K37" s="47">
        <f t="shared" si="94"/>
        <v>0.15675370694227184</v>
      </c>
      <c r="L37" s="47">
        <f t="shared" si="95"/>
        <v>0.23114993532742448</v>
      </c>
      <c r="M37" s="47">
        <f t="shared" si="96"/>
        <v>3.677383198457352E-2</v>
      </c>
      <c r="N37" s="47">
        <f t="shared" si="97"/>
        <v>0.13587310636558139</v>
      </c>
      <c r="O37" s="47">
        <f t="shared" si="98"/>
        <v>3.8913799700336697E-2</v>
      </c>
      <c r="P37" s="86"/>
      <c r="Q37" s="47" t="s">
        <v>21</v>
      </c>
      <c r="R37" s="47" t="s">
        <v>21</v>
      </c>
      <c r="S37" s="47" t="s">
        <v>21</v>
      </c>
      <c r="T37" s="47" t="s">
        <v>21</v>
      </c>
      <c r="U37" s="47" t="s">
        <v>21</v>
      </c>
      <c r="V37" s="47" t="s">
        <v>21</v>
      </c>
      <c r="W37" s="47" t="s">
        <v>21</v>
      </c>
      <c r="Y37" s="47">
        <f t="shared" si="99"/>
        <v>-0.30269398644518453</v>
      </c>
      <c r="Z37" s="47">
        <f t="shared" si="100"/>
        <v>0.13165132977906135</v>
      </c>
      <c r="AA37" s="47">
        <f t="shared" si="101"/>
        <v>2.3246936684361081</v>
      </c>
      <c r="AB37" s="47">
        <f t="shared" si="102"/>
        <v>9.8823514803112467E-2</v>
      </c>
      <c r="AC37" s="47">
        <f t="shared" si="103"/>
        <v>6.2050272253029171E-2</v>
      </c>
      <c r="AD37" s="47">
        <f t="shared" si="104"/>
        <v>2.5114602882385393</v>
      </c>
      <c r="AE37" s="47">
        <f t="shared" ref="AE37" si="106">H37/H36-1</f>
        <v>4.7196698882266297E-2</v>
      </c>
    </row>
    <row r="38" spans="1:36">
      <c r="A38" s="17">
        <v>45716</v>
      </c>
      <c r="B38" s="35">
        <v>419.12601759999995</v>
      </c>
      <c r="C38" s="37">
        <v>132.19585958600001</v>
      </c>
      <c r="D38" s="37">
        <v>194.66759000000002</v>
      </c>
      <c r="E38" s="35">
        <v>40.779769999999999</v>
      </c>
      <c r="F38" s="37">
        <v>134.81928500000001</v>
      </c>
      <c r="G38" s="38">
        <v>38.205677766434007</v>
      </c>
      <c r="H38" s="35">
        <v>959.79419995243393</v>
      </c>
      <c r="I38" s="36"/>
      <c r="J38" s="47">
        <f t="shared" ref="J38:J42" si="107">B38/$H38</f>
        <v>0.43668321565265894</v>
      </c>
      <c r="K38" s="47">
        <f t="shared" ref="K38:K42" si="108">C38/$H38</f>
        <v>0.13773354703805404</v>
      </c>
      <c r="L38" s="47">
        <f t="shared" ref="L38:L42" si="109">D38/$H38</f>
        <v>0.20282221960671099</v>
      </c>
      <c r="M38" s="47">
        <f t="shared" ref="M38:M42" si="110">E38/$H38</f>
        <v>4.2488035458039849E-2</v>
      </c>
      <c r="N38" s="47">
        <f t="shared" ref="N38:N42" si="111">F38/$H38</f>
        <v>0.14046686780007783</v>
      </c>
      <c r="O38" s="47">
        <f t="shared" ref="O38:O42" si="112">G38/$H38</f>
        <v>3.9806114444458432E-2</v>
      </c>
      <c r="P38" s="86"/>
      <c r="Q38" s="47" t="s">
        <v>21</v>
      </c>
      <c r="R38" s="47" t="s">
        <v>21</v>
      </c>
      <c r="S38" s="47" t="s">
        <v>21</v>
      </c>
      <c r="T38" s="47" t="s">
        <v>21</v>
      </c>
      <c r="U38" s="47" t="s">
        <v>21</v>
      </c>
      <c r="V38" s="47" t="s">
        <v>21</v>
      </c>
      <c r="W38" s="47" t="s">
        <v>21</v>
      </c>
      <c r="Y38" s="47">
        <f t="shared" ref="Y38:Y42" si="113">B38/B37-1</f>
        <v>3.5366728359000232E-2</v>
      </c>
      <c r="Z38" s="47">
        <f t="shared" ref="Z38:Z42" si="114">C38/C37-1</f>
        <v>-0.16556836423174226</v>
      </c>
      <c r="AA38" s="47">
        <f t="shared" ref="AA38:AA42" si="115">D38/D37-1</f>
        <v>-0.16672067974723503</v>
      </c>
      <c r="AB38" s="47">
        <f t="shared" ref="AB38:AB42" si="116">E38/E37-1</f>
        <v>9.7227319446163252E-2</v>
      </c>
      <c r="AC38" s="47">
        <f t="shared" ref="AC38:AC42" si="117">F38/F37-1</f>
        <v>-1.823116241988576E-2</v>
      </c>
      <c r="AD38" s="47">
        <f t="shared" ref="AD38:AD42" si="118">G38/G37-1</f>
        <v>-2.8562202840757389E-2</v>
      </c>
      <c r="AE38" s="47">
        <f t="shared" ref="AE38:AE42" si="119">H38/H37-1</f>
        <v>-5.0338462129059014E-2</v>
      </c>
    </row>
    <row r="39" spans="1:36">
      <c r="A39" s="17">
        <v>45747</v>
      </c>
      <c r="B39" s="35">
        <v>369.33800329999997</v>
      </c>
      <c r="C39" s="37">
        <v>125.32253465138801</v>
      </c>
      <c r="D39" s="37">
        <v>239.22054</v>
      </c>
      <c r="E39" s="35">
        <v>42.643489999999993</v>
      </c>
      <c r="F39" s="37">
        <v>110.796302</v>
      </c>
      <c r="G39" s="38">
        <v>46.694800356289996</v>
      </c>
      <c r="H39" s="35">
        <v>934.01567030767796</v>
      </c>
      <c r="I39" s="36"/>
      <c r="J39" s="47">
        <f t="shared" si="107"/>
        <v>0.39543019998618956</v>
      </c>
      <c r="K39" s="47">
        <f t="shared" si="108"/>
        <v>0.13417605146828532</v>
      </c>
      <c r="L39" s="47">
        <f t="shared" si="109"/>
        <v>0.2561204780656382</v>
      </c>
      <c r="M39" s="47">
        <f t="shared" si="110"/>
        <v>4.5656075540951711E-2</v>
      </c>
      <c r="N39" s="47">
        <f t="shared" si="111"/>
        <v>0.11862360078338099</v>
      </c>
      <c r="O39" s="47">
        <f t="shared" si="112"/>
        <v>4.9993594155554232E-2</v>
      </c>
      <c r="P39" s="86"/>
      <c r="Q39" s="47" t="s">
        <v>21</v>
      </c>
      <c r="R39" s="47" t="s">
        <v>21</v>
      </c>
      <c r="S39" s="47" t="s">
        <v>21</v>
      </c>
      <c r="T39" s="47" t="s">
        <v>21</v>
      </c>
      <c r="U39" s="47" t="s">
        <v>21</v>
      </c>
      <c r="V39" s="47" t="s">
        <v>21</v>
      </c>
      <c r="W39" s="47" t="s">
        <v>21</v>
      </c>
      <c r="Y39" s="47">
        <f t="shared" si="113"/>
        <v>-0.11879008271807179</v>
      </c>
      <c r="Z39" s="47">
        <f t="shared" si="114"/>
        <v>-5.199349628753358E-2</v>
      </c>
      <c r="AA39" s="47">
        <f t="shared" si="115"/>
        <v>0.22886680828585781</v>
      </c>
      <c r="AB39" s="47">
        <f t="shared" si="116"/>
        <v>4.5702072375591873E-2</v>
      </c>
      <c r="AC39" s="47">
        <f t="shared" si="117"/>
        <v>-0.17818654801499656</v>
      </c>
      <c r="AD39" s="47">
        <f t="shared" si="118"/>
        <v>0.22219531457479325</v>
      </c>
      <c r="AE39" s="47">
        <f t="shared" si="119"/>
        <v>-2.6858392815911514E-2</v>
      </c>
    </row>
    <row r="40" spans="1:36">
      <c r="A40" s="17">
        <v>45777</v>
      </c>
      <c r="B40" s="58">
        <v>407.05096400000002</v>
      </c>
      <c r="C40" s="58">
        <v>140.18598975800001</v>
      </c>
      <c r="D40" s="58">
        <v>120.60007999999999</v>
      </c>
      <c r="E40" s="58">
        <v>51.647330000000004</v>
      </c>
      <c r="F40" s="58">
        <v>162.33169999999998</v>
      </c>
      <c r="G40" s="58">
        <v>26.696100059510997</v>
      </c>
      <c r="H40" s="59">
        <v>908.5121638175109</v>
      </c>
      <c r="I40" s="36"/>
      <c r="J40" s="47">
        <f t="shared" si="107"/>
        <v>0.44804129235826357</v>
      </c>
      <c r="K40" s="47">
        <f t="shared" si="108"/>
        <v>0.15430282096493603</v>
      </c>
      <c r="L40" s="47">
        <f t="shared" si="109"/>
        <v>0.13274459583815151</v>
      </c>
      <c r="M40" s="47">
        <f t="shared" si="110"/>
        <v>5.6848253723958055E-2</v>
      </c>
      <c r="N40" s="47">
        <f t="shared" si="111"/>
        <v>0.17867862034768187</v>
      </c>
      <c r="O40" s="47">
        <f t="shared" si="112"/>
        <v>2.9384416767009112E-2</v>
      </c>
      <c r="P40" s="86"/>
      <c r="Q40" s="47" t="s">
        <v>21</v>
      </c>
      <c r="R40" s="47" t="s">
        <v>21</v>
      </c>
      <c r="S40" s="47" t="s">
        <v>21</v>
      </c>
      <c r="T40" s="47" t="s">
        <v>21</v>
      </c>
      <c r="U40" s="47" t="s">
        <v>21</v>
      </c>
      <c r="V40" s="47" t="s">
        <v>21</v>
      </c>
      <c r="W40" s="47" t="s">
        <v>21</v>
      </c>
      <c r="Y40" s="47">
        <f t="shared" si="113"/>
        <v>0.10210961331636148</v>
      </c>
      <c r="Z40" s="47">
        <f t="shared" si="114"/>
        <v>0.11860161580643047</v>
      </c>
      <c r="AA40" s="47">
        <f t="shared" si="115"/>
        <v>-0.49586235362565445</v>
      </c>
      <c r="AB40" s="47">
        <f t="shared" si="116"/>
        <v>0.21114219309911109</v>
      </c>
      <c r="AC40" s="47">
        <f t="shared" si="117"/>
        <v>0.46513644471635884</v>
      </c>
      <c r="AD40" s="47">
        <f t="shared" si="118"/>
        <v>-0.42828537961797042</v>
      </c>
      <c r="AE40" s="47">
        <f t="shared" si="119"/>
        <v>-2.730522335001706E-2</v>
      </c>
    </row>
    <row r="41" spans="1:36">
      <c r="A41" s="17">
        <v>45808</v>
      </c>
      <c r="B41" s="58">
        <v>215.12419319999998</v>
      </c>
      <c r="C41" s="58">
        <v>161.35665934870303</v>
      </c>
      <c r="D41" s="58">
        <v>221.60786999999996</v>
      </c>
      <c r="E41" s="58">
        <v>52.893599999999999</v>
      </c>
      <c r="F41" s="58">
        <v>99.51362499999999</v>
      </c>
      <c r="G41" s="58">
        <v>44.796929499641003</v>
      </c>
      <c r="H41" s="59">
        <v>795.29287704834405</v>
      </c>
      <c r="J41" s="47">
        <f t="shared" si="107"/>
        <v>0.27049681872974085</v>
      </c>
      <c r="K41" s="47">
        <f t="shared" si="108"/>
        <v>0.20288960709363241</v>
      </c>
      <c r="L41" s="47">
        <f t="shared" si="109"/>
        <v>0.27864938363647501</v>
      </c>
      <c r="M41" s="47">
        <f t="shared" si="110"/>
        <v>6.6508328600036887E-2</v>
      </c>
      <c r="N41" s="47">
        <f t="shared" si="111"/>
        <v>0.12512827396283946</v>
      </c>
      <c r="O41" s="47">
        <f t="shared" si="112"/>
        <v>5.6327587977275322E-2</v>
      </c>
      <c r="P41" s="86"/>
      <c r="Q41" s="47" t="s">
        <v>21</v>
      </c>
      <c r="R41" s="47" t="s">
        <v>21</v>
      </c>
      <c r="S41" s="47" t="s">
        <v>21</v>
      </c>
      <c r="T41" s="47" t="s">
        <v>21</v>
      </c>
      <c r="U41" s="47" t="s">
        <v>21</v>
      </c>
      <c r="V41" s="47" t="s">
        <v>21</v>
      </c>
      <c r="W41" s="47" t="s">
        <v>21</v>
      </c>
      <c r="Y41" s="47">
        <f t="shared" si="113"/>
        <v>-0.47150550612625508</v>
      </c>
      <c r="Z41" s="47">
        <f t="shared" si="114"/>
        <v>0.15101844076750814</v>
      </c>
      <c r="AA41" s="47">
        <f t="shared" si="115"/>
        <v>0.83754330842898272</v>
      </c>
      <c r="AB41" s="47">
        <f t="shared" si="116"/>
        <v>2.4130385830206436E-2</v>
      </c>
      <c r="AC41" s="47">
        <f t="shared" si="117"/>
        <v>-0.3869735547647194</v>
      </c>
      <c r="AD41" s="47">
        <f t="shared" si="118"/>
        <v>0.67803272387276059</v>
      </c>
      <c r="AE41" s="47">
        <f t="shared" si="119"/>
        <v>-0.12462055135665606</v>
      </c>
    </row>
    <row r="42" spans="1:36">
      <c r="A42" s="17">
        <v>45838</v>
      </c>
      <c r="B42" s="34">
        <v>616.17723249999995</v>
      </c>
      <c r="C42" s="34">
        <v>149.28322798349302</v>
      </c>
      <c r="D42" s="34">
        <v>174.73614000000001</v>
      </c>
      <c r="E42" s="34">
        <v>58.883880000000005</v>
      </c>
      <c r="F42" s="34">
        <v>84.830877999999998</v>
      </c>
      <c r="G42" s="34">
        <v>41.314076793049999</v>
      </c>
      <c r="H42" s="34">
        <v>1125.2254352765428</v>
      </c>
      <c r="J42" s="47">
        <f t="shared" si="107"/>
        <v>0.5476033630083772</v>
      </c>
      <c r="K42" s="47">
        <f t="shared" si="108"/>
        <v>0.13266961739698338</v>
      </c>
      <c r="L42" s="47">
        <f t="shared" si="109"/>
        <v>0.15528989527068032</v>
      </c>
      <c r="M42" s="47">
        <f t="shared" si="110"/>
        <v>5.2330740271195803E-2</v>
      </c>
      <c r="N42" s="47">
        <f t="shared" si="111"/>
        <v>7.5390117695972092E-2</v>
      </c>
      <c r="O42" s="47">
        <f t="shared" si="112"/>
        <v>3.6716266356791323E-2</v>
      </c>
      <c r="P42" s="86"/>
      <c r="Q42" s="47" t="s">
        <v>21</v>
      </c>
      <c r="R42" s="47" t="s">
        <v>21</v>
      </c>
      <c r="S42" s="47" t="s">
        <v>21</v>
      </c>
      <c r="T42" s="47" t="s">
        <v>21</v>
      </c>
      <c r="U42" s="47" t="s">
        <v>21</v>
      </c>
      <c r="V42" s="47" t="s">
        <v>21</v>
      </c>
      <c r="W42" s="47" t="s">
        <v>21</v>
      </c>
      <c r="Y42" s="47">
        <f t="shared" si="113"/>
        <v>1.8642860820732645</v>
      </c>
      <c r="Z42" s="47">
        <f t="shared" si="114"/>
        <v>-7.4824500048172649E-2</v>
      </c>
      <c r="AA42" s="47">
        <f t="shared" si="115"/>
        <v>-0.21150751550475155</v>
      </c>
      <c r="AB42" s="47">
        <f t="shared" si="116"/>
        <v>0.11325150868914213</v>
      </c>
      <c r="AC42" s="47">
        <f t="shared" si="117"/>
        <v>-0.14754509244337133</v>
      </c>
      <c r="AD42" s="47">
        <f t="shared" si="118"/>
        <v>-7.7747576574838995E-2</v>
      </c>
      <c r="AE42" s="47">
        <f t="shared" si="119"/>
        <v>0.41485667450299935</v>
      </c>
    </row>
    <row r="43" spans="1:36">
      <c r="A43" s="17">
        <v>45869</v>
      </c>
      <c r="B43" s="34">
        <v>396.90095759999997</v>
      </c>
      <c r="C43" s="34">
        <v>165.92904374012201</v>
      </c>
      <c r="D43" s="34">
        <v>135.77852999999999</v>
      </c>
      <c r="E43" s="34">
        <v>55.966459999999998</v>
      </c>
      <c r="F43" s="34">
        <v>116.73236</v>
      </c>
      <c r="G43" s="34">
        <v>52.265860336443993</v>
      </c>
      <c r="H43" s="34">
        <v>923.57321167656596</v>
      </c>
      <c r="J43" s="47">
        <f t="shared" ref="J43:J44" si="120">B43/$H43</f>
        <v>0.42974498673419093</v>
      </c>
      <c r="K43" s="47">
        <f t="shared" ref="K43:K45" si="121">C43/$H43</f>
        <v>0.1796598706440504</v>
      </c>
      <c r="L43" s="47">
        <f t="shared" ref="L43:L45" si="122">D43/$H43</f>
        <v>0.14701436581678318</v>
      </c>
      <c r="M43" s="47">
        <f t="shared" ref="M43:M45" si="123">E43/$H43</f>
        <v>6.0597751528981517E-2</v>
      </c>
      <c r="N43" s="47">
        <f t="shared" ref="N43:N45" si="124">F43/$H43</f>
        <v>0.12639210246050261</v>
      </c>
      <c r="O43" s="47">
        <f t="shared" ref="O43:O45" si="125">G43/$H43</f>
        <v>5.6590922815491343E-2</v>
      </c>
      <c r="P43" s="86"/>
      <c r="Q43" s="47" t="s">
        <v>21</v>
      </c>
      <c r="R43" s="47" t="s">
        <v>21</v>
      </c>
      <c r="S43" s="47" t="s">
        <v>21</v>
      </c>
      <c r="T43" s="47" t="s">
        <v>21</v>
      </c>
      <c r="U43" s="47" t="s">
        <v>21</v>
      </c>
      <c r="V43" s="47" t="s">
        <v>21</v>
      </c>
      <c r="W43" s="47" t="s">
        <v>21</v>
      </c>
      <c r="Y43" s="47">
        <f t="shared" ref="Y43:Y45" si="126">B43/B42-1</f>
        <v>-0.35586559083063818</v>
      </c>
      <c r="Z43" s="47">
        <f t="shared" ref="Z43:Z45" si="127">C43/C42-1</f>
        <v>0.11150492913021415</v>
      </c>
      <c r="AA43" s="47">
        <f t="shared" ref="AA43:AA45" si="128">D43/D42-1</f>
        <v>-0.22295107354437393</v>
      </c>
      <c r="AB43" s="47">
        <f t="shared" ref="AB43:AB45" si="129">E43/E42-1</f>
        <v>-4.9545308495296259E-2</v>
      </c>
      <c r="AC43" s="47">
        <f t="shared" ref="AC43:AC45" si="130">F43/F42-1</f>
        <v>0.37605978804085938</v>
      </c>
      <c r="AD43" s="47">
        <f t="shared" ref="AD43:AD45" si="131">G43/G42-1</f>
        <v>0.26508600442056451</v>
      </c>
      <c r="AE43" s="47">
        <f t="shared" ref="AE43:AE45" si="132">H43/H42-1</f>
        <v>-0.17921050953706663</v>
      </c>
    </row>
    <row r="44" spans="1:36">
      <c r="A44" s="17">
        <v>45900</v>
      </c>
      <c r="B44" s="58">
        <v>203.42195279999999</v>
      </c>
      <c r="C44" s="58">
        <v>161.89314311843799</v>
      </c>
      <c r="D44" s="58">
        <v>136.52010999999999</v>
      </c>
      <c r="E44" s="58">
        <v>50.963749999999997</v>
      </c>
      <c r="F44" s="58">
        <v>89.600555999999997</v>
      </c>
      <c r="G44" s="58">
        <v>35.989390756827994</v>
      </c>
      <c r="H44" s="59">
        <v>678.38890267526597</v>
      </c>
      <c r="J44" s="47">
        <f t="shared" si="120"/>
        <v>0.29986037801885279</v>
      </c>
      <c r="K44" s="47">
        <f t="shared" si="121"/>
        <v>0.2386435604709968</v>
      </c>
      <c r="L44" s="47">
        <f t="shared" si="122"/>
        <v>0.20124166162156401</v>
      </c>
      <c r="M44" s="47">
        <f t="shared" si="123"/>
        <v>7.5124681136471264E-2</v>
      </c>
      <c r="N44" s="47">
        <f t="shared" si="124"/>
        <v>0.13207845182410122</v>
      </c>
      <c r="O44" s="47">
        <f t="shared" si="125"/>
        <v>5.3051266928013922E-2</v>
      </c>
      <c r="P44" s="86"/>
      <c r="Q44" s="47" t="s">
        <v>21</v>
      </c>
      <c r="R44" s="47" t="s">
        <v>21</v>
      </c>
      <c r="S44" s="47" t="s">
        <v>21</v>
      </c>
      <c r="T44" s="47" t="s">
        <v>21</v>
      </c>
      <c r="U44" s="47" t="s">
        <v>21</v>
      </c>
      <c r="V44" s="47" t="s">
        <v>21</v>
      </c>
      <c r="W44" s="47" t="s">
        <v>21</v>
      </c>
      <c r="Y44" s="47">
        <f t="shared" si="126"/>
        <v>-0.48747427058361925</v>
      </c>
      <c r="Z44" s="47">
        <f t="shared" si="127"/>
        <v>-2.4323051171228682E-2</v>
      </c>
      <c r="AA44" s="47">
        <f t="shared" si="128"/>
        <v>5.4616882359825869E-3</v>
      </c>
      <c r="AB44" s="47">
        <f t="shared" si="129"/>
        <v>-8.938764395675558E-2</v>
      </c>
      <c r="AC44" s="47">
        <f t="shared" si="130"/>
        <v>-0.23242744342699828</v>
      </c>
      <c r="AD44" s="47">
        <f t="shared" si="131"/>
        <v>-0.31141684982972961</v>
      </c>
      <c r="AE44" s="47">
        <f t="shared" si="132"/>
        <v>-0.26547360393467456</v>
      </c>
    </row>
    <row r="45" spans="1:36">
      <c r="A45" s="17">
        <v>45930</v>
      </c>
      <c r="B45" s="34">
        <v>596.88969480000003</v>
      </c>
      <c r="C45" s="34">
        <v>164.688109420426</v>
      </c>
      <c r="D45" s="34">
        <v>298.45494000000002</v>
      </c>
      <c r="E45" s="34">
        <v>47.154209999999999</v>
      </c>
      <c r="F45" s="34">
        <v>97.365289999999987</v>
      </c>
      <c r="G45" s="34">
        <v>45.533689767346999</v>
      </c>
      <c r="H45" s="34">
        <v>1250.0859339877729</v>
      </c>
      <c r="J45" s="47">
        <f>B45/$H45</f>
        <v>0.47747893050513934</v>
      </c>
      <c r="K45" s="47">
        <f t="shared" si="121"/>
        <v>0.13174143068314598</v>
      </c>
      <c r="L45" s="47">
        <f t="shared" si="122"/>
        <v>0.23874753877753752</v>
      </c>
      <c r="M45" s="47">
        <f t="shared" si="123"/>
        <v>3.7720774802719452E-2</v>
      </c>
      <c r="N45" s="47">
        <f t="shared" si="124"/>
        <v>7.7886877496017262E-2</v>
      </c>
      <c r="O45" s="47">
        <f t="shared" si="125"/>
        <v>3.6424447735440534E-2</v>
      </c>
      <c r="P45" s="86"/>
      <c r="Q45" s="47" t="s">
        <v>21</v>
      </c>
      <c r="R45" s="47" t="s">
        <v>21</v>
      </c>
      <c r="S45" s="47" t="s">
        <v>21</v>
      </c>
      <c r="T45" s="47" t="s">
        <v>21</v>
      </c>
      <c r="U45" s="47" t="s">
        <v>21</v>
      </c>
      <c r="V45" s="47" t="s">
        <v>21</v>
      </c>
      <c r="W45" s="47" t="s">
        <v>21</v>
      </c>
      <c r="Y45" s="47">
        <f t="shared" si="126"/>
        <v>1.9342442474084836</v>
      </c>
      <c r="Z45" s="47">
        <f t="shared" si="127"/>
        <v>1.7264266096453929E-2</v>
      </c>
      <c r="AA45" s="47">
        <f t="shared" si="128"/>
        <v>1.1861609985517889</v>
      </c>
      <c r="AB45" s="47">
        <f t="shared" si="129"/>
        <v>-7.474999386819059E-2</v>
      </c>
      <c r="AC45" s="47">
        <f t="shared" si="130"/>
        <v>8.6659439925796722E-2</v>
      </c>
      <c r="AD45" s="47">
        <f t="shared" si="131"/>
        <v>0.26519757100106611</v>
      </c>
      <c r="AE45" s="47">
        <f t="shared" si="132"/>
        <v>0.84272756977301166</v>
      </c>
    </row>
    <row r="46" spans="1:36">
      <c r="A46" s="17">
        <v>45961</v>
      </c>
      <c r="B46" s="34">
        <v>387.67978570000002</v>
      </c>
      <c r="C46" s="34">
        <v>177.38505781000001</v>
      </c>
      <c r="D46" s="34">
        <v>178.92439999999999</v>
      </c>
      <c r="E46" s="34">
        <v>56.771140000000003</v>
      </c>
      <c r="F46" s="34">
        <v>155.30170000000001</v>
      </c>
      <c r="G46" s="34">
        <v>43.539590852782986</v>
      </c>
      <c r="H46" s="34">
        <v>999.60167436278311</v>
      </c>
      <c r="J46" s="47">
        <f t="shared" ref="J46" si="133">B46/$H46</f>
        <v>0.38783427003274534</v>
      </c>
      <c r="K46" s="47">
        <f t="shared" ref="K46" si="134">C46/$H46</f>
        <v>0.17745574298190106</v>
      </c>
      <c r="L46" s="47">
        <f t="shared" ref="L46" si="135">D46/$H46</f>
        <v>0.17899569857569422</v>
      </c>
      <c r="M46" s="47">
        <f t="shared" ref="M46" si="136">E46/$H46</f>
        <v>5.6793762411602548E-2</v>
      </c>
      <c r="N46" s="47">
        <f t="shared" ref="N46" si="137">F46/$H46</f>
        <v>0.15536358529911459</v>
      </c>
      <c r="O46" s="47">
        <f t="shared" ref="O46" si="138">G46/$H46</f>
        <v>4.3556940698942108E-2</v>
      </c>
      <c r="P46" s="86"/>
      <c r="Q46" s="47">
        <f>B46/B34-1</f>
        <v>3.4224507879329957E-2</v>
      </c>
      <c r="R46" s="47">
        <f t="shared" ref="R46:W46" si="139">C46/C34-1</f>
        <v>6.8060212116963115E-2</v>
      </c>
      <c r="S46" s="47">
        <f t="shared" si="139"/>
        <v>0.2931119775490294</v>
      </c>
      <c r="T46" s="47">
        <f t="shared" si="139"/>
        <v>-0.14641506789976166</v>
      </c>
      <c r="U46" s="47">
        <f t="shared" si="139"/>
        <v>0.37340046030962548</v>
      </c>
      <c r="V46" s="47">
        <f t="shared" si="139"/>
        <v>-0.11276582298743154</v>
      </c>
      <c r="W46" s="47">
        <f t="shared" si="139"/>
        <v>0.10093114968946804</v>
      </c>
      <c r="X46" s="47"/>
      <c r="Y46" s="47">
        <f t="shared" ref="Y46" si="140">B46/B45-1</f>
        <v>-0.35050011907158163</v>
      </c>
      <c r="Z46" s="47">
        <f t="shared" ref="Z46" si="141">C46/C45-1</f>
        <v>7.7096934528287253E-2</v>
      </c>
      <c r="AA46" s="47">
        <f t="shared" ref="AA46" si="142">D46/D45-1</f>
        <v>-0.40049777698435829</v>
      </c>
      <c r="AB46" s="47">
        <f t="shared" ref="AB46" si="143">E46/E45-1</f>
        <v>0.20394637085426748</v>
      </c>
      <c r="AC46" s="47">
        <f t="shared" ref="AC46" si="144">F46/F45-1</f>
        <v>0.59504172380116183</v>
      </c>
      <c r="AD46" s="47">
        <f t="shared" ref="AD46" si="145">G46/G45-1</f>
        <v>-4.3793923241292387E-2</v>
      </c>
      <c r="AE46" s="47">
        <f t="shared" ref="AE46" si="146">H46/H45-1</f>
        <v>-0.20037363257575846</v>
      </c>
    </row>
    <row r="47" spans="1:36">
      <c r="B47" s="39"/>
      <c r="C47" s="39"/>
      <c r="D47" s="39"/>
      <c r="E47" s="39"/>
      <c r="F47" s="39"/>
      <c r="G47" s="39"/>
      <c r="H47" s="34"/>
      <c r="J47" s="87"/>
      <c r="K47" s="87"/>
      <c r="L47" s="87"/>
      <c r="M47" s="87"/>
      <c r="N47" s="87"/>
      <c r="O47" s="87"/>
    </row>
    <row r="48" spans="1:36">
      <c r="B48" s="39"/>
      <c r="C48" s="39"/>
      <c r="D48" s="39"/>
      <c r="E48" s="39"/>
      <c r="F48" s="39"/>
      <c r="G48" s="39"/>
      <c r="H48" s="34"/>
      <c r="J48" s="87"/>
      <c r="K48" s="87"/>
      <c r="L48" s="87"/>
      <c r="M48" s="87"/>
      <c r="N48" s="87"/>
      <c r="O48" s="87"/>
    </row>
    <row r="49" spans="2:15">
      <c r="B49" s="39"/>
      <c r="C49" s="39"/>
      <c r="D49" s="39"/>
      <c r="E49" s="39"/>
      <c r="F49" s="39"/>
      <c r="G49" s="39"/>
      <c r="H49" s="34"/>
      <c r="J49" s="87"/>
      <c r="K49" s="87"/>
      <c r="L49" s="87"/>
      <c r="M49" s="87"/>
      <c r="N49" s="87"/>
      <c r="O49" s="87"/>
    </row>
    <row r="50" spans="2:15">
      <c r="B50" s="39"/>
      <c r="C50" s="39"/>
      <c r="D50" s="39"/>
      <c r="E50" s="39"/>
      <c r="F50" s="39"/>
      <c r="G50" s="39"/>
      <c r="H50" s="34"/>
      <c r="J50" s="87"/>
      <c r="K50" s="87"/>
      <c r="L50" s="87"/>
      <c r="M50" s="87"/>
      <c r="N50" s="87"/>
      <c r="O50" s="87"/>
    </row>
    <row r="51" spans="2:15">
      <c r="B51" s="39"/>
      <c r="C51" s="39"/>
      <c r="D51" s="39"/>
      <c r="E51" s="39"/>
      <c r="F51" s="39"/>
      <c r="G51" s="39"/>
      <c r="H51" s="34"/>
      <c r="J51" s="87"/>
      <c r="K51" s="87"/>
      <c r="L51" s="87"/>
      <c r="M51" s="87"/>
      <c r="N51" s="87"/>
      <c r="O51" s="87"/>
    </row>
    <row r="52" spans="2:15">
      <c r="B52" s="39"/>
      <c r="C52" s="39"/>
      <c r="D52" s="39"/>
      <c r="E52" s="39"/>
      <c r="F52" s="39"/>
      <c r="G52" s="39"/>
      <c r="H52" s="34"/>
      <c r="J52" s="87"/>
      <c r="K52" s="87"/>
      <c r="L52" s="87"/>
      <c r="M52" s="87"/>
      <c r="N52" s="87"/>
      <c r="O52" s="87"/>
    </row>
    <row r="53" spans="2:15">
      <c r="B53" s="39"/>
      <c r="C53" s="39"/>
      <c r="D53" s="39"/>
      <c r="E53" s="39"/>
      <c r="F53" s="39"/>
      <c r="G53" s="39"/>
      <c r="H53" s="34"/>
      <c r="J53" s="87"/>
      <c r="K53" s="87"/>
      <c r="L53" s="87"/>
      <c r="M53" s="87"/>
      <c r="N53" s="87"/>
      <c r="O53" s="87"/>
    </row>
    <row r="54" spans="2:15">
      <c r="B54" s="39"/>
      <c r="C54" s="39"/>
      <c r="D54" s="39"/>
      <c r="E54" s="39"/>
      <c r="F54" s="39"/>
      <c r="G54" s="39"/>
      <c r="H54" s="34"/>
      <c r="J54" s="87"/>
      <c r="K54" s="87"/>
      <c r="L54" s="87"/>
      <c r="M54" s="87"/>
      <c r="N54" s="87"/>
      <c r="O54" s="87"/>
    </row>
    <row r="55" spans="2:15">
      <c r="B55" s="39"/>
      <c r="C55" s="39"/>
      <c r="D55" s="39"/>
      <c r="E55" s="39"/>
      <c r="F55" s="39"/>
      <c r="G55" s="39"/>
      <c r="H55" s="34"/>
      <c r="J55" s="87"/>
      <c r="K55" s="87"/>
      <c r="L55" s="87"/>
      <c r="M55" s="87"/>
      <c r="N55" s="87"/>
      <c r="O55" s="87"/>
    </row>
    <row r="56" spans="2:15">
      <c r="H56" s="34"/>
    </row>
    <row r="57" spans="2:15">
      <c r="H57" s="34"/>
    </row>
    <row r="58" spans="2:15">
      <c r="H58" s="34"/>
    </row>
    <row r="59" spans="2:15">
      <c r="H59" s="34"/>
    </row>
    <row r="60" spans="2:15">
      <c r="H60" s="34"/>
    </row>
    <row r="61" spans="2:15">
      <c r="H61" s="34"/>
    </row>
    <row r="62" spans="2:15">
      <c r="H62" s="34"/>
    </row>
    <row r="63" spans="2:15">
      <c r="H63" s="34"/>
    </row>
    <row r="64" spans="2:15">
      <c r="H64" s="34"/>
    </row>
    <row r="65" spans="8:8">
      <c r="H65" s="34"/>
    </row>
    <row r="66" spans="8:8">
      <c r="H66" s="34"/>
    </row>
    <row r="67" spans="8:8">
      <c r="H67" s="34"/>
    </row>
    <row r="68" spans="8:8">
      <c r="H68" s="34"/>
    </row>
    <row r="69" spans="8:8">
      <c r="H69" s="34"/>
    </row>
    <row r="70" spans="8:8">
      <c r="H70" s="34"/>
    </row>
    <row r="71" spans="8:8">
      <c r="H71" s="34"/>
    </row>
    <row r="72" spans="8:8">
      <c r="H72" s="34"/>
    </row>
    <row r="73" spans="8:8">
      <c r="H73" s="34"/>
    </row>
    <row r="74" spans="8:8">
      <c r="H74" s="34"/>
    </row>
    <row r="75" spans="8:8">
      <c r="H75" s="34"/>
    </row>
    <row r="76" spans="8:8">
      <c r="H76" s="34"/>
    </row>
  </sheetData>
  <mergeCells count="3">
    <mergeCell ref="J7:O7"/>
    <mergeCell ref="Y7:AE7"/>
    <mergeCell ref="Q7:W7"/>
  </mergeCells>
  <pageMargins left="0.75" right="0.75" top="1.5" bottom="1" header="0.5" footer="0.5"/>
  <pageSetup scale="88" orientation="portrait" horizontalDpi="300" verticalDpi="300" r:id="rId1"/>
  <headerFooter alignWithMargins="0">
    <oddHeader>&amp;L&amp;"Times New Roman,Bold"&amp;14U.S. Corporate Bond Issuance&amp;X1&amp;X - Investment Grade 
and High-Yield
$ Billions&amp;R&amp;G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1"/>
  <sheetViews>
    <sheetView zoomScaleNormal="100" workbookViewId="0">
      <pane xSplit="1" ySplit="8" topLeftCell="B23" activePane="bottomRight" state="frozen"/>
      <selection pane="topRight" activeCell="B1" sqref="B1"/>
      <selection pane="bottomLeft" activeCell="A9" sqref="A9"/>
      <selection pane="bottomRight" activeCell="A47" sqref="A47"/>
    </sheetView>
  </sheetViews>
  <sheetFormatPr defaultColWidth="9.109375" defaultRowHeight="11.4"/>
  <cols>
    <col min="1" max="1" width="8.6640625" style="29" customWidth="1"/>
    <col min="2" max="9" width="9.88671875" style="29" customWidth="1"/>
    <col min="10" max="10" width="2.6640625" style="29" customWidth="1"/>
    <col min="11" max="17" width="9.88671875" style="79" customWidth="1"/>
    <col min="18" max="18" width="2.6640625" style="79" customWidth="1"/>
    <col min="19" max="26" width="9.88671875" style="79" customWidth="1"/>
    <col min="27" max="27" width="1.6640625" style="79" customWidth="1"/>
    <col min="28" max="33" width="9.88671875" style="79" customWidth="1"/>
    <col min="34" max="34" width="10" style="79" customWidth="1"/>
    <col min="35" max="35" width="9.88671875" style="79" customWidth="1"/>
    <col min="36" max="36" width="2.6640625" style="29" customWidth="1"/>
    <col min="37" max="16384" width="9.109375" style="29"/>
  </cols>
  <sheetData>
    <row r="1" spans="1:40" s="21" customFormat="1" ht="13.2">
      <c r="A1" s="13" t="s">
        <v>12</v>
      </c>
      <c r="B1" s="20" t="s">
        <v>28</v>
      </c>
      <c r="K1" s="68"/>
      <c r="L1" s="69"/>
      <c r="M1" s="69"/>
      <c r="N1" s="69"/>
      <c r="O1" s="69"/>
      <c r="P1" s="69"/>
      <c r="Q1" s="69"/>
      <c r="R1" s="69"/>
      <c r="S1" s="69"/>
      <c r="T1" s="69"/>
      <c r="U1" s="69"/>
      <c r="V1" s="69"/>
      <c r="W1" s="69"/>
      <c r="X1" s="69"/>
      <c r="Y1" s="69"/>
      <c r="Z1" s="69"/>
      <c r="AA1" s="69"/>
      <c r="AB1" s="69"/>
      <c r="AC1" s="69"/>
      <c r="AD1" s="69"/>
      <c r="AE1" s="69"/>
      <c r="AF1" s="69"/>
      <c r="AG1" s="69"/>
      <c r="AH1" s="69"/>
      <c r="AI1" s="69"/>
    </row>
    <row r="2" spans="1:40" s="21" customFormat="1" ht="13.2">
      <c r="A2" s="13" t="s">
        <v>13</v>
      </c>
      <c r="B2" s="20" t="s">
        <v>20</v>
      </c>
      <c r="K2" s="68"/>
      <c r="L2" s="69"/>
      <c r="M2" s="69"/>
      <c r="N2" s="69"/>
      <c r="O2" s="69"/>
      <c r="P2" s="69"/>
      <c r="Q2" s="69"/>
      <c r="R2" s="69"/>
      <c r="S2" s="69"/>
      <c r="T2" s="69"/>
      <c r="U2" s="69"/>
      <c r="V2" s="69"/>
      <c r="W2" s="69"/>
      <c r="X2" s="69"/>
      <c r="Y2" s="69"/>
      <c r="Z2" s="69"/>
      <c r="AA2" s="69"/>
      <c r="AB2" s="69"/>
      <c r="AC2" s="69"/>
      <c r="AD2" s="69"/>
      <c r="AE2" s="69"/>
      <c r="AF2" s="69"/>
      <c r="AG2" s="69"/>
      <c r="AH2" s="69"/>
      <c r="AI2" s="69"/>
    </row>
    <row r="3" spans="1:40" s="21" customFormat="1" ht="13.2">
      <c r="A3" s="14" t="s">
        <v>14</v>
      </c>
      <c r="B3" s="20" t="s">
        <v>19</v>
      </c>
      <c r="K3" s="68"/>
      <c r="L3" s="69"/>
      <c r="M3" s="69"/>
      <c r="N3" s="69"/>
      <c r="O3" s="69"/>
      <c r="P3" s="69"/>
      <c r="Q3" s="69"/>
      <c r="R3" s="69"/>
      <c r="S3" s="69"/>
      <c r="T3" s="69"/>
      <c r="U3" s="69"/>
      <c r="V3" s="69"/>
      <c r="W3" s="69"/>
      <c r="X3" s="69"/>
      <c r="Y3" s="69"/>
      <c r="Z3" s="69"/>
      <c r="AA3" s="69"/>
      <c r="AB3" s="69"/>
      <c r="AC3" s="69"/>
      <c r="AD3" s="69"/>
      <c r="AE3" s="69"/>
      <c r="AF3" s="69"/>
      <c r="AG3" s="69"/>
      <c r="AH3" s="69"/>
      <c r="AI3" s="69"/>
    </row>
    <row r="4" spans="1:40" s="23" customFormat="1" ht="10.199999999999999">
      <c r="A4" s="15" t="s">
        <v>3</v>
      </c>
      <c r="B4" s="22" t="s">
        <v>33</v>
      </c>
      <c r="K4" s="70"/>
      <c r="L4" s="71"/>
      <c r="M4" s="71"/>
      <c r="N4" s="71"/>
      <c r="O4" s="71"/>
      <c r="P4" s="71"/>
      <c r="Q4" s="71"/>
      <c r="R4" s="71"/>
      <c r="S4" s="71"/>
      <c r="T4" s="71"/>
      <c r="U4" s="71"/>
      <c r="V4" s="71"/>
      <c r="W4" s="71"/>
      <c r="X4" s="71"/>
      <c r="Y4" s="71"/>
      <c r="Z4" s="71"/>
      <c r="AA4" s="71"/>
      <c r="AB4" s="71"/>
      <c r="AC4" s="71"/>
      <c r="AD4" s="71"/>
      <c r="AE4" s="71"/>
      <c r="AF4" s="71"/>
      <c r="AG4" s="71"/>
      <c r="AH4" s="71"/>
      <c r="AI4" s="71"/>
    </row>
    <row r="5" spans="1:40" s="23" customFormat="1" ht="10.199999999999999">
      <c r="A5" s="16" t="s">
        <v>15</v>
      </c>
      <c r="B5" s="22" t="s">
        <v>61</v>
      </c>
      <c r="K5" s="72"/>
      <c r="L5" s="71"/>
      <c r="M5" s="71"/>
      <c r="N5" s="71"/>
      <c r="O5" s="71"/>
      <c r="P5" s="71"/>
      <c r="Q5" s="71"/>
      <c r="R5" s="71"/>
      <c r="S5" s="71"/>
      <c r="T5" s="71"/>
      <c r="U5" s="71"/>
      <c r="V5" s="71"/>
      <c r="W5" s="71"/>
      <c r="X5" s="71"/>
      <c r="Y5" s="71"/>
      <c r="Z5" s="71"/>
      <c r="AA5" s="71"/>
      <c r="AB5" s="71"/>
      <c r="AC5" s="71"/>
      <c r="AD5" s="71"/>
      <c r="AE5" s="71"/>
      <c r="AF5" s="71"/>
      <c r="AG5" s="71"/>
      <c r="AH5" s="71"/>
      <c r="AI5" s="71"/>
    </row>
    <row r="6" spans="1:40" s="23" customFormat="1">
      <c r="A6" s="16"/>
      <c r="B6" s="24"/>
      <c r="F6" s="24"/>
      <c r="K6" s="72"/>
      <c r="L6" s="71"/>
      <c r="M6" s="71"/>
      <c r="N6" s="71"/>
      <c r="O6" s="72"/>
      <c r="P6" s="71"/>
      <c r="Q6" s="71"/>
      <c r="R6" s="71"/>
      <c r="S6" s="73"/>
      <c r="T6" s="73"/>
      <c r="U6" s="73"/>
      <c r="V6" s="73"/>
      <c r="W6" s="73"/>
      <c r="X6" s="73"/>
      <c r="Y6" s="73"/>
      <c r="Z6" s="73"/>
      <c r="AA6" s="71"/>
      <c r="AB6" s="71"/>
      <c r="AC6" s="71"/>
      <c r="AD6" s="71"/>
      <c r="AE6" s="71"/>
      <c r="AF6" s="71"/>
      <c r="AG6" s="71"/>
      <c r="AH6" s="71"/>
      <c r="AI6" s="71"/>
    </row>
    <row r="7" spans="1:40" s="25" customFormat="1" ht="12.75" customHeight="1">
      <c r="A7" s="26"/>
      <c r="B7" s="48"/>
      <c r="C7" s="48"/>
      <c r="D7" s="48"/>
      <c r="E7" s="48"/>
      <c r="F7" s="48"/>
      <c r="G7" s="48"/>
      <c r="H7" s="48"/>
      <c r="I7" s="48"/>
      <c r="K7" s="98" t="s">
        <v>45</v>
      </c>
      <c r="L7" s="98"/>
      <c r="M7" s="98"/>
      <c r="N7" s="98"/>
      <c r="O7" s="98"/>
      <c r="P7" s="98"/>
      <c r="Q7" s="98"/>
      <c r="R7" s="73"/>
      <c r="S7" s="99" t="s">
        <v>22</v>
      </c>
      <c r="T7" s="99"/>
      <c r="U7" s="99"/>
      <c r="V7" s="99"/>
      <c r="W7" s="99"/>
      <c r="X7" s="99"/>
      <c r="Y7" s="99"/>
      <c r="Z7" s="99"/>
      <c r="AA7" s="73"/>
      <c r="AB7" s="99" t="s">
        <v>34</v>
      </c>
      <c r="AC7" s="99"/>
      <c r="AD7" s="99"/>
      <c r="AE7" s="99"/>
      <c r="AF7" s="99"/>
      <c r="AG7" s="99"/>
      <c r="AH7" s="99"/>
      <c r="AI7" s="99"/>
    </row>
    <row r="8" spans="1:40" s="33" customFormat="1" ht="36.6" thickBot="1">
      <c r="A8" s="27"/>
      <c r="B8" s="31" t="s">
        <v>37</v>
      </c>
      <c r="C8" s="31" t="s">
        <v>31</v>
      </c>
      <c r="D8" s="31" t="s">
        <v>32</v>
      </c>
      <c r="E8" s="32" t="s">
        <v>39</v>
      </c>
      <c r="F8" s="31" t="s">
        <v>40</v>
      </c>
      <c r="G8" s="32" t="s">
        <v>41</v>
      </c>
      <c r="H8" s="32" t="s">
        <v>42</v>
      </c>
      <c r="I8" s="32" t="s">
        <v>0</v>
      </c>
      <c r="K8" s="75" t="s">
        <v>37</v>
      </c>
      <c r="L8" s="75" t="s">
        <v>31</v>
      </c>
      <c r="M8" s="75" t="s">
        <v>32</v>
      </c>
      <c r="N8" s="76" t="s">
        <v>39</v>
      </c>
      <c r="O8" s="75" t="s">
        <v>40</v>
      </c>
      <c r="P8" s="76" t="s">
        <v>41</v>
      </c>
      <c r="Q8" s="76" t="s">
        <v>42</v>
      </c>
      <c r="R8" s="77"/>
      <c r="S8" s="78" t="s">
        <v>37</v>
      </c>
      <c r="T8" s="78" t="s">
        <v>31</v>
      </c>
      <c r="U8" s="76" t="s">
        <v>32</v>
      </c>
      <c r="V8" s="76" t="s">
        <v>39</v>
      </c>
      <c r="W8" s="78" t="s">
        <v>40</v>
      </c>
      <c r="X8" s="76" t="s">
        <v>41</v>
      </c>
      <c r="Y8" s="76" t="s">
        <v>42</v>
      </c>
      <c r="Z8" s="76" t="s">
        <v>0</v>
      </c>
      <c r="AA8" s="77"/>
      <c r="AB8" s="78" t="s">
        <v>37</v>
      </c>
      <c r="AC8" s="78" t="s">
        <v>31</v>
      </c>
      <c r="AD8" s="76" t="s">
        <v>32</v>
      </c>
      <c r="AE8" s="76" t="s">
        <v>39</v>
      </c>
      <c r="AF8" s="78" t="s">
        <v>40</v>
      </c>
      <c r="AG8" s="76" t="s">
        <v>41</v>
      </c>
      <c r="AH8" s="76" t="s">
        <v>42</v>
      </c>
      <c r="AI8" s="76" t="s">
        <v>0</v>
      </c>
    </row>
    <row r="9" spans="1:40" ht="12" thickTop="1">
      <c r="A9" s="28">
        <v>2014</v>
      </c>
      <c r="B9" s="34">
        <v>505.02</v>
      </c>
      <c r="C9" s="34">
        <v>177.40364546388884</v>
      </c>
      <c r="D9" s="34">
        <v>3.6798439845238113</v>
      </c>
      <c r="E9" s="35">
        <v>28.022123459402689</v>
      </c>
      <c r="F9" s="34">
        <v>9.8725000000000005</v>
      </c>
      <c r="G9" s="35">
        <v>6.0462695181087307</v>
      </c>
      <c r="H9" s="35">
        <v>1.5061112515873021</v>
      </c>
      <c r="I9" s="35">
        <v>731.55049367751121</v>
      </c>
      <c r="J9" s="34"/>
      <c r="K9" s="47">
        <f t="shared" ref="K9:K18" si="0">B9/$I9</f>
        <v>0.69034195775230733</v>
      </c>
      <c r="L9" s="47">
        <f t="shared" ref="L9:L18" si="1">C9/$I9</f>
        <v>0.24250362346429299</v>
      </c>
      <c r="M9" s="47">
        <f t="shared" ref="M9:M18" si="2">D9/$I9</f>
        <v>5.0301982109603963E-3</v>
      </c>
      <c r="N9" s="47">
        <f t="shared" ref="N9:N18" si="3">E9/$I9</f>
        <v>3.830511181604869E-2</v>
      </c>
      <c r="O9" s="47">
        <f t="shared" ref="O9:O18" si="4">F9/$I9</f>
        <v>1.3495309052927913E-2</v>
      </c>
      <c r="P9" s="47">
        <f t="shared" ref="P9:P18" si="5">G9/$I9</f>
        <v>8.2650064081210266E-3</v>
      </c>
      <c r="Q9" s="47">
        <f t="shared" ref="Q9:Q18" si="6">H9/$I9</f>
        <v>2.0587932953418796E-3</v>
      </c>
      <c r="R9" s="46"/>
      <c r="S9" s="47" t="s">
        <v>21</v>
      </c>
      <c r="T9" s="47" t="s">
        <v>21</v>
      </c>
      <c r="U9" s="47" t="s">
        <v>21</v>
      </c>
      <c r="V9" s="47" t="s">
        <v>21</v>
      </c>
      <c r="W9" s="47" t="s">
        <v>21</v>
      </c>
      <c r="X9" s="47" t="s">
        <v>21</v>
      </c>
      <c r="Y9" s="47" t="s">
        <v>21</v>
      </c>
      <c r="Z9" s="47" t="s">
        <v>21</v>
      </c>
      <c r="AB9" s="46" t="s">
        <v>21</v>
      </c>
      <c r="AC9" s="46" t="s">
        <v>21</v>
      </c>
      <c r="AD9" s="46" t="s">
        <v>21</v>
      </c>
      <c r="AE9" s="46" t="s">
        <v>21</v>
      </c>
      <c r="AF9" s="46" t="s">
        <v>21</v>
      </c>
      <c r="AG9" s="46" t="s">
        <v>21</v>
      </c>
      <c r="AH9" s="46" t="s">
        <v>21</v>
      </c>
      <c r="AI9" s="46" t="s">
        <v>21</v>
      </c>
      <c r="AK9" s="34"/>
      <c r="AL9" s="34"/>
      <c r="AM9" s="34"/>
      <c r="AN9" s="34"/>
    </row>
    <row r="10" spans="1:40">
      <c r="A10" s="28">
        <v>2015</v>
      </c>
      <c r="B10" s="34">
        <v>490.03</v>
      </c>
      <c r="C10" s="34">
        <v>192.26234831111103</v>
      </c>
      <c r="D10" s="34">
        <v>3.0671417761904767</v>
      </c>
      <c r="E10" s="35">
        <v>29.129598922904698</v>
      </c>
      <c r="F10" s="34">
        <v>8.6154100000000007</v>
      </c>
      <c r="G10" s="35">
        <v>5.2491416976649603</v>
      </c>
      <c r="H10" s="35">
        <v>1.4392678115079365</v>
      </c>
      <c r="I10" s="35">
        <v>729.79290851937924</v>
      </c>
      <c r="J10" s="34"/>
      <c r="K10" s="47">
        <f t="shared" si="0"/>
        <v>0.67146445831350188</v>
      </c>
      <c r="L10" s="47">
        <f t="shared" si="1"/>
        <v>0.26344781658837618</v>
      </c>
      <c r="M10" s="47">
        <f t="shared" si="2"/>
        <v>4.2027563441431144E-3</v>
      </c>
      <c r="N10" s="47">
        <f t="shared" si="3"/>
        <v>3.9914883500311756E-2</v>
      </c>
      <c r="O10" s="47">
        <f t="shared" si="4"/>
        <v>1.1805280510986527E-2</v>
      </c>
      <c r="P10" s="47">
        <f t="shared" si="5"/>
        <v>7.1926455250360555E-3</v>
      </c>
      <c r="Q10" s="47">
        <f t="shared" si="6"/>
        <v>1.9721592176442991E-3</v>
      </c>
      <c r="R10" s="46"/>
      <c r="S10" s="47">
        <f t="shared" ref="S10:S18" si="7">B10/B9-1</f>
        <v>-2.968199279236472E-2</v>
      </c>
      <c r="T10" s="47">
        <f t="shared" ref="T10:T18" si="8">C10/C9-1</f>
        <v>8.3756468523341177E-2</v>
      </c>
      <c r="U10" s="47">
        <f t="shared" ref="U10:U18" si="9">D10/D9-1</f>
        <v>-0.16650222425465711</v>
      </c>
      <c r="V10" s="47">
        <f t="shared" ref="V10:V18" si="10">E10/E9-1</f>
        <v>3.9521468282247563E-2</v>
      </c>
      <c r="W10" s="47">
        <f t="shared" ref="W10:W18" si="11">F10/F9-1</f>
        <v>-0.12733248923778173</v>
      </c>
      <c r="X10" s="47">
        <f t="shared" ref="X10:X18" si="12">G10/G9-1</f>
        <v>-0.13183795695119982</v>
      </c>
      <c r="Y10" s="47">
        <f t="shared" ref="Y10:Y18" si="13">H10/H9-1</f>
        <v>-4.4381475809916915E-2</v>
      </c>
      <c r="Z10" s="47">
        <f t="shared" ref="Z10:Z17" si="14">I10/I9-1</f>
        <v>-2.402547976280589E-3</v>
      </c>
      <c r="AB10" s="46" t="s">
        <v>21</v>
      </c>
      <c r="AC10" s="46" t="s">
        <v>21</v>
      </c>
      <c r="AD10" s="46" t="s">
        <v>21</v>
      </c>
      <c r="AE10" s="46" t="s">
        <v>21</v>
      </c>
      <c r="AF10" s="46" t="s">
        <v>21</v>
      </c>
      <c r="AG10" s="46" t="s">
        <v>21</v>
      </c>
      <c r="AH10" s="46" t="s">
        <v>21</v>
      </c>
      <c r="AI10" s="46" t="s">
        <v>21</v>
      </c>
      <c r="AK10" s="34"/>
      <c r="AL10" s="34"/>
      <c r="AM10" s="34"/>
      <c r="AN10" s="34"/>
    </row>
    <row r="11" spans="1:40">
      <c r="A11" s="28">
        <v>2016</v>
      </c>
      <c r="B11" s="34">
        <v>519.1</v>
      </c>
      <c r="C11" s="34">
        <v>209.48373783571427</v>
      </c>
      <c r="D11" s="34">
        <v>2.7850533805555577</v>
      </c>
      <c r="E11" s="35">
        <v>31.150977410260438</v>
      </c>
      <c r="F11" s="34">
        <v>11.05823</v>
      </c>
      <c r="G11" s="35">
        <v>5.4041527389018205</v>
      </c>
      <c r="H11" s="35">
        <v>1.3302637833333344</v>
      </c>
      <c r="I11" s="35">
        <v>780.31241514876547</v>
      </c>
      <c r="J11" s="34"/>
      <c r="K11" s="47">
        <f t="shared" si="0"/>
        <v>0.66524636789360114</v>
      </c>
      <c r="L11" s="47">
        <f t="shared" si="1"/>
        <v>0.26846136722786407</v>
      </c>
      <c r="M11" s="47">
        <f t="shared" si="2"/>
        <v>3.5691516967913308E-3</v>
      </c>
      <c r="N11" s="47">
        <f t="shared" si="3"/>
        <v>3.9921160813930594E-2</v>
      </c>
      <c r="O11" s="47">
        <f t="shared" si="4"/>
        <v>1.4171541789312379E-2</v>
      </c>
      <c r="P11" s="47">
        <f t="shared" si="5"/>
        <v>6.9256270103962483E-3</v>
      </c>
      <c r="Q11" s="47">
        <f t="shared" si="6"/>
        <v>1.7047835681042206E-3</v>
      </c>
      <c r="R11" s="46"/>
      <c r="S11" s="47">
        <f t="shared" si="7"/>
        <v>5.9322898598045182E-2</v>
      </c>
      <c r="T11" s="47">
        <f t="shared" si="8"/>
        <v>8.9572345682246146E-2</v>
      </c>
      <c r="U11" s="47">
        <f t="shared" si="9"/>
        <v>-9.1971097594740092E-2</v>
      </c>
      <c r="V11" s="47">
        <f t="shared" si="10"/>
        <v>6.9392595919551825E-2</v>
      </c>
      <c r="W11" s="47">
        <f t="shared" si="11"/>
        <v>0.28354077171022607</v>
      </c>
      <c r="X11" s="47">
        <f t="shared" si="12"/>
        <v>2.9530740483880491E-2</v>
      </c>
      <c r="Y11" s="47">
        <f t="shared" si="13"/>
        <v>-7.5735750708130767E-2</v>
      </c>
      <c r="Z11" s="47">
        <f t="shared" si="14"/>
        <v>6.9224441673297887E-2</v>
      </c>
      <c r="AB11" s="46" t="s">
        <v>21</v>
      </c>
      <c r="AC11" s="46" t="s">
        <v>21</v>
      </c>
      <c r="AD11" s="46" t="s">
        <v>21</v>
      </c>
      <c r="AE11" s="46" t="s">
        <v>21</v>
      </c>
      <c r="AF11" s="46" t="s">
        <v>21</v>
      </c>
      <c r="AG11" s="46" t="s">
        <v>21</v>
      </c>
      <c r="AH11" s="46" t="s">
        <v>21</v>
      </c>
      <c r="AI11" s="46" t="s">
        <v>21</v>
      </c>
      <c r="AK11" s="34"/>
      <c r="AL11" s="34"/>
      <c r="AM11" s="34"/>
      <c r="AN11" s="34"/>
    </row>
    <row r="12" spans="1:40">
      <c r="A12" s="28">
        <v>2017</v>
      </c>
      <c r="B12" s="34">
        <v>505.16</v>
      </c>
      <c r="C12" s="34">
        <v>208.73487855139447</v>
      </c>
      <c r="D12" s="34">
        <v>2.2979600852589641</v>
      </c>
      <c r="E12" s="35">
        <v>32.173969863101675</v>
      </c>
      <c r="F12" s="34">
        <v>10.75981</v>
      </c>
      <c r="G12" s="35">
        <v>4.1521949476314299</v>
      </c>
      <c r="H12" s="35">
        <v>1.4169635398406391</v>
      </c>
      <c r="I12" s="35">
        <v>764.69577698722719</v>
      </c>
      <c r="J12" s="34"/>
      <c r="K12" s="47">
        <f t="shared" si="0"/>
        <v>0.66060257582465731</v>
      </c>
      <c r="L12" s="47">
        <f t="shared" si="1"/>
        <v>0.27296460217653457</v>
      </c>
      <c r="M12" s="47">
        <f t="shared" si="2"/>
        <v>3.0050644379292124E-3</v>
      </c>
      <c r="N12" s="47">
        <f t="shared" si="3"/>
        <v>4.207420889632961E-2</v>
      </c>
      <c r="O12" s="47">
        <f t="shared" si="4"/>
        <v>1.4070706709525508E-2</v>
      </c>
      <c r="P12" s="47">
        <f t="shared" si="5"/>
        <v>5.4298651471443712E-3</v>
      </c>
      <c r="Q12" s="47">
        <f t="shared" si="6"/>
        <v>1.8529768078793859E-3</v>
      </c>
      <c r="R12" s="46"/>
      <c r="S12" s="47">
        <f t="shared" si="7"/>
        <v>-2.6854170680023159E-2</v>
      </c>
      <c r="T12" s="47">
        <f t="shared" si="8"/>
        <v>-3.5747848117312353E-3</v>
      </c>
      <c r="U12" s="47">
        <f t="shared" si="9"/>
        <v>-0.17489549704768281</v>
      </c>
      <c r="V12" s="47">
        <f t="shared" si="10"/>
        <v>3.2839818775775687E-2</v>
      </c>
      <c r="W12" s="47">
        <f t="shared" si="11"/>
        <v>-2.6986235591048513E-2</v>
      </c>
      <c r="X12" s="47">
        <f t="shared" si="12"/>
        <v>-0.23166587840091313</v>
      </c>
      <c r="Y12" s="47">
        <f t="shared" si="13"/>
        <v>6.5174860500264886E-2</v>
      </c>
      <c r="Z12" s="47">
        <f t="shared" si="14"/>
        <v>-2.0013314998404863E-2</v>
      </c>
      <c r="AB12" s="46" t="s">
        <v>21</v>
      </c>
      <c r="AC12" s="46" t="s">
        <v>21</v>
      </c>
      <c r="AD12" s="46" t="s">
        <v>21</v>
      </c>
      <c r="AE12" s="46" t="s">
        <v>21</v>
      </c>
      <c r="AF12" s="46" t="s">
        <v>21</v>
      </c>
      <c r="AG12" s="46" t="s">
        <v>21</v>
      </c>
      <c r="AH12" s="46" t="s">
        <v>21</v>
      </c>
      <c r="AI12" s="46" t="s">
        <v>21</v>
      </c>
      <c r="AK12" s="34"/>
      <c r="AL12" s="34"/>
      <c r="AM12" s="34"/>
      <c r="AN12" s="34"/>
    </row>
    <row r="13" spans="1:40">
      <c r="A13" s="28">
        <v>2018</v>
      </c>
      <c r="B13" s="34">
        <v>547.79999999999995</v>
      </c>
      <c r="C13" s="34">
        <v>218.95884798286858</v>
      </c>
      <c r="D13" s="34">
        <v>1.6068679219123514</v>
      </c>
      <c r="E13" s="35">
        <v>32.828372113862549</v>
      </c>
      <c r="F13" s="34">
        <v>11.60975</v>
      </c>
      <c r="G13" s="35">
        <v>3.4903680546788802</v>
      </c>
      <c r="H13" s="35">
        <v>1.423157523904383</v>
      </c>
      <c r="I13" s="35">
        <v>817.71736359722661</v>
      </c>
      <c r="J13" s="34"/>
      <c r="K13" s="47">
        <f t="shared" si="0"/>
        <v>0.66991362099756435</v>
      </c>
      <c r="L13" s="47">
        <f t="shared" si="1"/>
        <v>0.26776837294935874</v>
      </c>
      <c r="M13" s="47">
        <f t="shared" si="2"/>
        <v>1.965065184434346E-3</v>
      </c>
      <c r="N13" s="47">
        <f t="shared" si="3"/>
        <v>4.0146355666763646E-2</v>
      </c>
      <c r="O13" s="47">
        <f t="shared" si="4"/>
        <v>1.4197754036831824E-2</v>
      </c>
      <c r="P13" s="47">
        <f t="shared" si="5"/>
        <v>4.2684284449144823E-3</v>
      </c>
      <c r="Q13" s="47">
        <f t="shared" si="6"/>
        <v>1.7404027201327363E-3</v>
      </c>
      <c r="R13" s="46"/>
      <c r="S13" s="47">
        <f t="shared" si="7"/>
        <v>8.440890015044733E-2</v>
      </c>
      <c r="T13" s="47">
        <f t="shared" si="8"/>
        <v>4.898064713682615E-2</v>
      </c>
      <c r="U13" s="47">
        <f t="shared" si="9"/>
        <v>-0.30074158719285649</v>
      </c>
      <c r="V13" s="47">
        <f t="shared" si="10"/>
        <v>2.0339493495683536E-2</v>
      </c>
      <c r="W13" s="47">
        <f t="shared" si="11"/>
        <v>7.8992101161637684E-2</v>
      </c>
      <c r="X13" s="47">
        <f t="shared" si="12"/>
        <v>-0.15939205680361446</v>
      </c>
      <c r="Y13" s="47">
        <f t="shared" si="13"/>
        <v>4.3713080044673891E-3</v>
      </c>
      <c r="Z13" s="47">
        <f t="shared" si="14"/>
        <v>6.9336837217665259E-2</v>
      </c>
      <c r="AB13" s="46" t="s">
        <v>21</v>
      </c>
      <c r="AC13" s="46" t="s">
        <v>21</v>
      </c>
      <c r="AD13" s="46" t="s">
        <v>21</v>
      </c>
      <c r="AE13" s="46" t="s">
        <v>21</v>
      </c>
      <c r="AF13" s="46" t="s">
        <v>21</v>
      </c>
      <c r="AG13" s="46" t="s">
        <v>21</v>
      </c>
      <c r="AH13" s="46" t="s">
        <v>21</v>
      </c>
      <c r="AI13" s="46" t="s">
        <v>21</v>
      </c>
      <c r="AK13" s="34"/>
      <c r="AL13" s="34"/>
      <c r="AM13" s="34"/>
      <c r="AN13" s="34"/>
    </row>
    <row r="14" spans="1:40">
      <c r="A14" s="28">
        <v>2019</v>
      </c>
      <c r="B14" s="34">
        <v>624.64285714285711</v>
      </c>
      <c r="C14" s="34">
        <v>248.96416136626979</v>
      </c>
      <c r="D14" s="34">
        <v>1.4308599242063489</v>
      </c>
      <c r="E14" s="35">
        <v>35.591135320844366</v>
      </c>
      <c r="F14" s="34">
        <v>11.49593</v>
      </c>
      <c r="G14" s="35">
        <v>4.1630830159092005</v>
      </c>
      <c r="H14" s="35">
        <v>1.5303786269841273</v>
      </c>
      <c r="I14" s="35">
        <v>927.81840539707105</v>
      </c>
      <c r="J14" s="34"/>
      <c r="K14" s="47">
        <f t="shared" si="0"/>
        <v>0.67323826894286898</v>
      </c>
      <c r="L14" s="47">
        <f t="shared" si="1"/>
        <v>0.26833285470309526</v>
      </c>
      <c r="M14" s="47">
        <f t="shared" si="2"/>
        <v>1.5421766973829272E-3</v>
      </c>
      <c r="N14" s="47">
        <f t="shared" si="3"/>
        <v>3.8360022946098714E-2</v>
      </c>
      <c r="O14" s="47">
        <f t="shared" si="4"/>
        <v>1.2390280181044887E-2</v>
      </c>
      <c r="P14" s="47">
        <f t="shared" si="5"/>
        <v>4.4869588614461246E-3</v>
      </c>
      <c r="Q14" s="47">
        <f t="shared" si="6"/>
        <v>1.6494376680630553E-3</v>
      </c>
      <c r="R14" s="46"/>
      <c r="S14" s="47">
        <f t="shared" si="7"/>
        <v>0.1402753872633391</v>
      </c>
      <c r="T14" s="47">
        <f t="shared" si="8"/>
        <v>0.13703631371749281</v>
      </c>
      <c r="U14" s="47">
        <f t="shared" si="9"/>
        <v>-0.10953482567287387</v>
      </c>
      <c r="V14" s="47">
        <f t="shared" si="10"/>
        <v>8.4157788799255506E-2</v>
      </c>
      <c r="W14" s="47">
        <f t="shared" si="11"/>
        <v>-9.8038286784815076E-3</v>
      </c>
      <c r="X14" s="47">
        <f t="shared" si="12"/>
        <v>0.19273467745859585</v>
      </c>
      <c r="Y14" s="47">
        <f t="shared" si="13"/>
        <v>7.5340291765866541E-2</v>
      </c>
      <c r="Z14" s="47">
        <f t="shared" si="14"/>
        <v>0.13464437310649502</v>
      </c>
      <c r="AB14" s="46" t="s">
        <v>21</v>
      </c>
      <c r="AC14" s="46" t="s">
        <v>21</v>
      </c>
      <c r="AD14" s="46" t="s">
        <v>21</v>
      </c>
      <c r="AE14" s="46" t="s">
        <v>21</v>
      </c>
      <c r="AF14" s="46" t="s">
        <v>21</v>
      </c>
      <c r="AG14" s="46" t="s">
        <v>21</v>
      </c>
      <c r="AH14" s="46" t="s">
        <v>21</v>
      </c>
      <c r="AI14" s="46" t="s">
        <v>21</v>
      </c>
      <c r="AK14" s="34"/>
      <c r="AL14" s="34"/>
      <c r="AM14" s="34"/>
      <c r="AN14" s="34"/>
    </row>
    <row r="15" spans="1:40">
      <c r="A15" s="28">
        <v>2020</v>
      </c>
      <c r="B15" s="34">
        <v>595.63517786561272</v>
      </c>
      <c r="C15" s="34">
        <v>291.12295194110686</v>
      </c>
      <c r="D15" s="34">
        <v>1.8817482683794478</v>
      </c>
      <c r="E15" s="35">
        <v>41.009402413003954</v>
      </c>
      <c r="F15" s="34">
        <v>11.98184</v>
      </c>
      <c r="G15" s="35">
        <v>5.3401731577342195</v>
      </c>
      <c r="H15" s="35">
        <v>1.8855012517786569</v>
      </c>
      <c r="I15" s="35">
        <v>948.85679489761583</v>
      </c>
      <c r="J15" s="34"/>
      <c r="K15" s="47">
        <f t="shared" si="0"/>
        <v>0.62773980338084978</v>
      </c>
      <c r="L15" s="47">
        <f t="shared" si="1"/>
        <v>0.30681442500764283</v>
      </c>
      <c r="M15" s="47">
        <f t="shared" si="2"/>
        <v>1.9831741507236544E-3</v>
      </c>
      <c r="N15" s="47">
        <f t="shared" si="3"/>
        <v>4.321980159021676E-2</v>
      </c>
      <c r="O15" s="47">
        <f t="shared" si="4"/>
        <v>1.2627658951731353E-2</v>
      </c>
      <c r="P15" s="47">
        <f t="shared" si="5"/>
        <v>5.6280074996042356E-3</v>
      </c>
      <c r="Q15" s="47">
        <f t="shared" si="6"/>
        <v>1.9871294192313894E-3</v>
      </c>
      <c r="R15" s="46"/>
      <c r="S15" s="47">
        <f t="shared" si="7"/>
        <v>-4.6438823314056243E-2</v>
      </c>
      <c r="T15" s="47">
        <f t="shared" si="8"/>
        <v>0.16933678463389001</v>
      </c>
      <c r="U15" s="47">
        <f t="shared" si="9"/>
        <v>0.31511704014157216</v>
      </c>
      <c r="V15" s="47">
        <f t="shared" si="10"/>
        <v>0.15223642188751185</v>
      </c>
      <c r="W15" s="47">
        <f t="shared" si="11"/>
        <v>4.226800267572961E-2</v>
      </c>
      <c r="X15" s="47">
        <f t="shared" si="12"/>
        <v>0.28274481611987445</v>
      </c>
      <c r="Y15" s="47">
        <f t="shared" si="13"/>
        <v>0.23204886590343943</v>
      </c>
      <c r="Z15" s="47">
        <f t="shared" si="14"/>
        <v>2.2675115494762199E-2</v>
      </c>
      <c r="AB15" s="46" t="s">
        <v>21</v>
      </c>
      <c r="AC15" s="46" t="s">
        <v>21</v>
      </c>
      <c r="AD15" s="46" t="s">
        <v>21</v>
      </c>
      <c r="AE15" s="46" t="s">
        <v>21</v>
      </c>
      <c r="AF15" s="46" t="s">
        <v>21</v>
      </c>
      <c r="AG15" s="46" t="s">
        <v>21</v>
      </c>
      <c r="AH15" s="46" t="s">
        <v>21</v>
      </c>
      <c r="AI15" s="46" t="s">
        <v>21</v>
      </c>
      <c r="AK15" s="34"/>
      <c r="AL15" s="34"/>
      <c r="AM15" s="34"/>
      <c r="AN15" s="34"/>
    </row>
    <row r="16" spans="1:40">
      <c r="A16" s="28">
        <v>2021</v>
      </c>
      <c r="B16" s="34">
        <v>655.15912698412717</v>
      </c>
      <c r="C16" s="34">
        <v>279.31327693373021</v>
      </c>
      <c r="D16" s="34">
        <v>1.3796289829365078</v>
      </c>
      <c r="E16" s="34">
        <v>39.211828873604759</v>
      </c>
      <c r="F16" s="34">
        <v>8.8219999999999992</v>
      </c>
      <c r="G16" s="34">
        <v>3.2275121314125301</v>
      </c>
      <c r="H16" s="34">
        <v>1.3867347424603169</v>
      </c>
      <c r="I16" s="35">
        <v>988.50010864827152</v>
      </c>
      <c r="J16" s="34"/>
      <c r="K16" s="47">
        <f t="shared" si="0"/>
        <v>0.66278103689844525</v>
      </c>
      <c r="L16" s="47">
        <f t="shared" si="1"/>
        <v>0.28256271748485517</v>
      </c>
      <c r="M16" s="47">
        <f t="shared" si="2"/>
        <v>1.3956791414247664E-3</v>
      </c>
      <c r="N16" s="47">
        <f t="shared" si="3"/>
        <v>3.966800664010562E-2</v>
      </c>
      <c r="O16" s="47">
        <f t="shared" si="4"/>
        <v>8.9246323018251153E-3</v>
      </c>
      <c r="P16" s="47">
        <f t="shared" si="5"/>
        <v>3.2650599662816474E-3</v>
      </c>
      <c r="Q16" s="47">
        <f t="shared" si="6"/>
        <v>1.4028675670623983E-3</v>
      </c>
      <c r="R16" s="46"/>
      <c r="S16" s="47">
        <f t="shared" si="7"/>
        <v>9.9933568953753493E-2</v>
      </c>
      <c r="T16" s="47">
        <f t="shared" si="8"/>
        <v>-4.0565935899707806E-2</v>
      </c>
      <c r="U16" s="47">
        <f t="shared" si="9"/>
        <v>-0.26683658695504608</v>
      </c>
      <c r="V16" s="47">
        <f t="shared" si="10"/>
        <v>-4.3833204914714652E-2</v>
      </c>
      <c r="W16" s="47">
        <f t="shared" si="11"/>
        <v>-0.26371909489694412</v>
      </c>
      <c r="X16" s="47">
        <f t="shared" si="12"/>
        <v>-0.39561657720066701</v>
      </c>
      <c r="Y16" s="47">
        <f t="shared" si="13"/>
        <v>-0.26452727562383571</v>
      </c>
      <c r="Z16" s="47">
        <f t="shared" si="14"/>
        <v>4.178008100256414E-2</v>
      </c>
      <c r="AB16" s="46" t="s">
        <v>21</v>
      </c>
      <c r="AC16" s="46" t="s">
        <v>21</v>
      </c>
      <c r="AD16" s="46" t="s">
        <v>21</v>
      </c>
      <c r="AE16" s="46" t="s">
        <v>21</v>
      </c>
      <c r="AF16" s="46" t="s">
        <v>21</v>
      </c>
      <c r="AG16" s="46" t="s">
        <v>21</v>
      </c>
      <c r="AH16" s="46" t="s">
        <v>21</v>
      </c>
      <c r="AI16" s="46" t="s">
        <v>21</v>
      </c>
      <c r="AK16" s="34"/>
      <c r="AL16" s="34"/>
      <c r="AM16" s="34"/>
      <c r="AN16" s="34"/>
    </row>
    <row r="17" spans="1:40">
      <c r="A17" s="28">
        <v>2022</v>
      </c>
      <c r="B17" s="34">
        <v>685.05577689243012</v>
      </c>
      <c r="C17" s="34">
        <v>240.60952903386445</v>
      </c>
      <c r="D17" s="34">
        <v>1.3967102629482075</v>
      </c>
      <c r="E17" s="34">
        <v>40.224931540156689</v>
      </c>
      <c r="F17" s="34">
        <v>14.109</v>
      </c>
      <c r="G17" s="34">
        <v>2.8293136221817901</v>
      </c>
      <c r="H17" s="34">
        <v>1.6336907235059759</v>
      </c>
      <c r="I17" s="35">
        <v>985.85895207508725</v>
      </c>
      <c r="J17" s="34"/>
      <c r="K17" s="47">
        <f t="shared" si="0"/>
        <v>0.69488213851534142</v>
      </c>
      <c r="L17" s="47">
        <f t="shared" si="1"/>
        <v>0.2440608045678512</v>
      </c>
      <c r="M17" s="47">
        <f t="shared" si="2"/>
        <v>1.4167445150326415E-3</v>
      </c>
      <c r="N17" s="47">
        <f t="shared" si="3"/>
        <v>4.0801913352299699E-2</v>
      </c>
      <c r="O17" s="47">
        <f t="shared" si="4"/>
        <v>1.4311377880479396E-2</v>
      </c>
      <c r="P17" s="47">
        <f t="shared" si="5"/>
        <v>2.8698969728139134E-3</v>
      </c>
      <c r="Q17" s="47">
        <f t="shared" si="6"/>
        <v>1.6571241961817139E-3</v>
      </c>
      <c r="R17" s="46"/>
      <c r="S17" s="47">
        <f t="shared" si="7"/>
        <v>4.563265423153795E-2</v>
      </c>
      <c r="T17" s="47">
        <f t="shared" si="8"/>
        <v>-0.138567519327227</v>
      </c>
      <c r="U17" s="47">
        <f t="shared" si="9"/>
        <v>1.2381067825454561E-2</v>
      </c>
      <c r="V17" s="47">
        <f t="shared" si="10"/>
        <v>2.5836659387083349E-2</v>
      </c>
      <c r="W17" s="47">
        <f t="shared" si="11"/>
        <v>0.59929721151666304</v>
      </c>
      <c r="X17" s="47">
        <f t="shared" si="12"/>
        <v>-0.1233763013174074</v>
      </c>
      <c r="Y17" s="47">
        <f t="shared" si="13"/>
        <v>0.17808451283733939</v>
      </c>
      <c r="Z17" s="47">
        <f t="shared" si="14"/>
        <v>-2.6718829366604302E-3</v>
      </c>
      <c r="AB17" s="46" t="s">
        <v>21</v>
      </c>
      <c r="AC17" s="46" t="s">
        <v>21</v>
      </c>
      <c r="AD17" s="46" t="s">
        <v>21</v>
      </c>
      <c r="AE17" s="46" t="s">
        <v>21</v>
      </c>
      <c r="AF17" s="46" t="s">
        <v>21</v>
      </c>
      <c r="AG17" s="46" t="s">
        <v>21</v>
      </c>
      <c r="AH17" s="46" t="s">
        <v>21</v>
      </c>
      <c r="AI17" s="46" t="s">
        <v>21</v>
      </c>
      <c r="AK17" s="34"/>
      <c r="AL17" s="34"/>
      <c r="AM17" s="34"/>
      <c r="AN17" s="34"/>
    </row>
    <row r="18" spans="1:40">
      <c r="A18" s="28">
        <v>2023</v>
      </c>
      <c r="B18" s="34">
        <v>760.5372000000001</v>
      </c>
      <c r="C18" s="34">
        <v>254.67738290160003</v>
      </c>
      <c r="D18" s="34">
        <v>1.3368920588000008</v>
      </c>
      <c r="E18" s="34">
        <v>42.849328597943042</v>
      </c>
      <c r="F18" s="34">
        <v>13.162000000000001</v>
      </c>
      <c r="G18" s="34">
        <v>3.9192156112145198</v>
      </c>
      <c r="H18" s="34">
        <v>1.7299573767999994</v>
      </c>
      <c r="I18" s="35">
        <v>1078.2119765463576</v>
      </c>
      <c r="J18" s="34"/>
      <c r="K18" s="47">
        <f t="shared" si="0"/>
        <v>0.70536890383660178</v>
      </c>
      <c r="L18" s="47">
        <f t="shared" si="1"/>
        <v>0.23620344463002743</v>
      </c>
      <c r="M18" s="47">
        <f t="shared" si="2"/>
        <v>1.2399157938147065E-3</v>
      </c>
      <c r="N18" s="47">
        <f t="shared" si="3"/>
        <v>3.9741098717150765E-2</v>
      </c>
      <c r="O18" s="47">
        <f t="shared" si="4"/>
        <v>1.2207247077851488E-2</v>
      </c>
      <c r="P18" s="47">
        <f t="shared" si="5"/>
        <v>3.6349212367017456E-3</v>
      </c>
      <c r="Q18" s="47">
        <f t="shared" si="6"/>
        <v>1.6044687078521059E-3</v>
      </c>
      <c r="R18" s="46"/>
      <c r="S18" s="47">
        <f t="shared" si="7"/>
        <v>0.1101828867861987</v>
      </c>
      <c r="T18" s="47">
        <f t="shared" si="8"/>
        <v>5.8467567449315805E-2</v>
      </c>
      <c r="U18" s="47">
        <f t="shared" si="9"/>
        <v>-4.2827926260054161E-2</v>
      </c>
      <c r="V18" s="47">
        <f t="shared" si="10"/>
        <v>6.5243045974271219E-2</v>
      </c>
      <c r="W18" s="47">
        <f t="shared" si="11"/>
        <v>-6.7120277836841713E-2</v>
      </c>
      <c r="X18" s="47">
        <f t="shared" si="12"/>
        <v>0.38521780706384368</v>
      </c>
      <c r="Y18" s="47">
        <f t="shared" si="13"/>
        <v>5.8925873734185563E-2</v>
      </c>
      <c r="Z18" s="47">
        <f t="shared" ref="Z18" si="15">I18/I17-1</f>
        <v>9.3677725679602419E-2</v>
      </c>
      <c r="AB18" s="46" t="s">
        <v>21</v>
      </c>
      <c r="AC18" s="46" t="s">
        <v>21</v>
      </c>
      <c r="AD18" s="46" t="s">
        <v>21</v>
      </c>
      <c r="AE18" s="46" t="s">
        <v>21</v>
      </c>
      <c r="AF18" s="46" t="s">
        <v>21</v>
      </c>
      <c r="AG18" s="46" t="s">
        <v>21</v>
      </c>
      <c r="AH18" s="46" t="s">
        <v>21</v>
      </c>
      <c r="AI18" s="46" t="s">
        <v>21</v>
      </c>
      <c r="AK18" s="34"/>
      <c r="AL18" s="34"/>
      <c r="AM18" s="34"/>
      <c r="AN18" s="34"/>
    </row>
    <row r="19" spans="1:40">
      <c r="A19" s="28">
        <v>2024</v>
      </c>
      <c r="B19" s="34">
        <v>907.91666666666674</v>
      </c>
      <c r="C19" s="34">
        <v>309.80979625039674</v>
      </c>
      <c r="D19" s="34">
        <v>1.4378930166666664</v>
      </c>
      <c r="E19" s="34">
        <v>51.896087982273393</v>
      </c>
      <c r="F19" s="34">
        <v>13.154999999999999</v>
      </c>
      <c r="G19" s="34">
        <v>3.7544093800551099</v>
      </c>
      <c r="H19" s="34">
        <v>1.8127740317460312</v>
      </c>
      <c r="I19" s="35">
        <v>1289.7826273278051</v>
      </c>
      <c r="J19" s="34"/>
      <c r="K19" s="47">
        <f t="shared" ref="K19" si="16">B19/$I19</f>
        <v>0.70392998589824773</v>
      </c>
      <c r="L19" s="47">
        <f t="shared" ref="L19" si="17">C19/$I19</f>
        <v>0.24020310840460479</v>
      </c>
      <c r="M19" s="47">
        <f t="shared" ref="M19" si="18">D19/$I19</f>
        <v>1.1148336054469263E-3</v>
      </c>
      <c r="N19" s="47">
        <f t="shared" ref="N19" si="19">E19/$I19</f>
        <v>4.023630562445444E-2</v>
      </c>
      <c r="O19" s="47">
        <f t="shared" ref="O19" si="20">F19/$I19</f>
        <v>1.0199393076998381E-2</v>
      </c>
      <c r="P19" s="47">
        <f t="shared" ref="P19" si="21">G19/$I19</f>
        <v>2.9108853697568889E-3</v>
      </c>
      <c r="Q19" s="47">
        <f t="shared" ref="Q19" si="22">H19/$I19</f>
        <v>1.4054880204905295E-3</v>
      </c>
      <c r="R19" s="46"/>
      <c r="S19" s="47">
        <f t="shared" ref="S19" si="23">B19/B18-1</f>
        <v>0.19378337662729272</v>
      </c>
      <c r="T19" s="47">
        <f t="shared" ref="T19" si="24">C19/C18-1</f>
        <v>0.21647942475558701</v>
      </c>
      <c r="U19" s="47">
        <f t="shared" ref="U19" si="25">D19/D18-1</f>
        <v>7.5549074588209031E-2</v>
      </c>
      <c r="V19" s="47">
        <f t="shared" ref="V19" si="26">E19/E18-1</f>
        <v>0.21112954812469642</v>
      </c>
      <c r="W19" s="47">
        <f t="shared" ref="W19" si="27">F19/F18-1</f>
        <v>-5.3183406777101982E-4</v>
      </c>
      <c r="X19" s="47">
        <f t="shared" ref="X19" si="28">G19/G18-1</f>
        <v>-4.205082024266027E-2</v>
      </c>
      <c r="Y19" s="47">
        <f t="shared" ref="Y19" si="29">H19/H18-1</f>
        <v>4.7872078270056795E-2</v>
      </c>
      <c r="Z19" s="47">
        <f t="shared" ref="Z19" si="30">I19/I18-1</f>
        <v>0.19622361407924038</v>
      </c>
      <c r="AB19" s="46" t="s">
        <v>21</v>
      </c>
      <c r="AC19" s="46" t="s">
        <v>21</v>
      </c>
      <c r="AD19" s="46" t="s">
        <v>21</v>
      </c>
      <c r="AE19" s="46" t="s">
        <v>21</v>
      </c>
      <c r="AF19" s="46" t="s">
        <v>21</v>
      </c>
      <c r="AG19" s="46" t="s">
        <v>21</v>
      </c>
      <c r="AH19" s="46" t="s">
        <v>21</v>
      </c>
      <c r="AI19" s="46" t="s">
        <v>21</v>
      </c>
      <c r="AK19" s="34"/>
      <c r="AL19" s="34"/>
      <c r="AM19" s="34"/>
      <c r="AN19" s="34"/>
    </row>
    <row r="20" spans="1:40">
      <c r="A20" s="28"/>
      <c r="B20" s="34"/>
      <c r="C20" s="34"/>
      <c r="D20" s="34"/>
      <c r="E20" s="34"/>
      <c r="F20" s="34"/>
      <c r="G20" s="34"/>
      <c r="H20" s="34"/>
      <c r="I20" s="35"/>
      <c r="J20" s="34"/>
      <c r="K20" s="46"/>
      <c r="L20" s="46"/>
      <c r="M20" s="46"/>
      <c r="N20" s="46"/>
      <c r="O20" s="46"/>
      <c r="P20" s="46"/>
      <c r="Q20" s="46"/>
      <c r="R20" s="46"/>
      <c r="S20" s="47"/>
      <c r="T20" s="47"/>
      <c r="U20" s="47"/>
      <c r="V20" s="47"/>
      <c r="W20" s="47"/>
      <c r="X20" s="47"/>
      <c r="Y20" s="47"/>
      <c r="Z20" s="47"/>
      <c r="AB20" s="46"/>
      <c r="AC20" s="46"/>
      <c r="AD20" s="46"/>
      <c r="AE20" s="46"/>
      <c r="AF20" s="46"/>
      <c r="AG20" s="46"/>
      <c r="AH20" s="46"/>
      <c r="AI20" s="46"/>
      <c r="AK20" s="34"/>
      <c r="AL20" s="34"/>
      <c r="AM20" s="34"/>
      <c r="AN20" s="34"/>
    </row>
    <row r="21" spans="1:40">
      <c r="A21" s="88" t="s">
        <v>50</v>
      </c>
      <c r="B21" s="89">
        <v>910.54075829383908</v>
      </c>
      <c r="C21" s="89">
        <v>308.78997154218007</v>
      </c>
      <c r="D21" s="89">
        <v>1.4376126454976301</v>
      </c>
      <c r="E21" s="89">
        <v>52.439938388625592</v>
      </c>
      <c r="F21" s="89">
        <v>13.17</v>
      </c>
      <c r="G21" s="89">
        <v>3.5031943127962086</v>
      </c>
      <c r="H21" s="89">
        <v>1.8208381374407576</v>
      </c>
      <c r="I21" s="94">
        <v>1291.7023133203795</v>
      </c>
      <c r="J21" s="89"/>
      <c r="K21" s="90">
        <f t="shared" ref="K21:Q22" si="31">B21/$I21</f>
        <v>0.7049153267777718</v>
      </c>
      <c r="L21" s="90">
        <f t="shared" si="31"/>
        <v>0.23905660643157123</v>
      </c>
      <c r="M21" s="90">
        <f t="shared" si="31"/>
        <v>1.1129597204190039E-3</v>
      </c>
      <c r="N21" s="90">
        <f t="shared" si="31"/>
        <v>4.059754159131785E-2</v>
      </c>
      <c r="O21" s="90">
        <f t="shared" si="31"/>
        <v>1.0195847653276951E-2</v>
      </c>
      <c r="P21" s="90">
        <f t="shared" si="31"/>
        <v>2.7120755894530285E-3</v>
      </c>
      <c r="Q21" s="90">
        <f t="shared" si="31"/>
        <v>1.409642236190017E-3</v>
      </c>
      <c r="R21" s="91"/>
      <c r="S21" s="90"/>
      <c r="T21" s="90"/>
      <c r="U21" s="90"/>
      <c r="V21" s="90"/>
      <c r="W21" s="90"/>
      <c r="X21" s="90"/>
      <c r="Y21" s="90"/>
      <c r="Z21" s="90"/>
      <c r="AA21" s="92"/>
      <c r="AB21" s="91"/>
      <c r="AC21" s="91"/>
      <c r="AD21" s="91"/>
      <c r="AE21" s="91"/>
      <c r="AF21" s="91"/>
      <c r="AG21" s="91"/>
      <c r="AH21" s="91"/>
      <c r="AI21" s="91"/>
      <c r="AK21" s="34"/>
      <c r="AL21" s="34"/>
      <c r="AM21" s="34"/>
      <c r="AN21" s="34"/>
    </row>
    <row r="22" spans="1:40">
      <c r="A22" s="88" t="s">
        <v>56</v>
      </c>
      <c r="B22" s="89">
        <v>1059.0085714285715</v>
      </c>
      <c r="C22" s="89">
        <v>353.22348122285706</v>
      </c>
      <c r="D22" s="89">
        <v>1.7487707909523817</v>
      </c>
      <c r="E22" s="89">
        <v>58.629035027472518</v>
      </c>
      <c r="F22" s="89">
        <v>15.416</v>
      </c>
      <c r="G22" s="89">
        <v>3.6011291866028712</v>
      </c>
      <c r="H22" s="89">
        <v>2.1250712880952403</v>
      </c>
      <c r="I22" s="94">
        <v>1493.7520589445519</v>
      </c>
      <c r="J22" s="89"/>
      <c r="K22" s="90">
        <f t="shared" si="31"/>
        <v>0.70895873588073288</v>
      </c>
      <c r="L22" s="90">
        <f t="shared" si="31"/>
        <v>0.23646727655219837</v>
      </c>
      <c r="M22" s="90">
        <f t="shared" si="31"/>
        <v>1.1707236020066273E-3</v>
      </c>
      <c r="N22" s="90">
        <f t="shared" si="31"/>
        <v>3.9249509097847426E-2</v>
      </c>
      <c r="O22" s="90">
        <f t="shared" si="31"/>
        <v>1.0320320502783148E-2</v>
      </c>
      <c r="P22" s="90">
        <f t="shared" si="31"/>
        <v>2.4107944588523879E-3</v>
      </c>
      <c r="Q22" s="90">
        <f>H22/$I22</f>
        <v>1.4226399055789504E-3</v>
      </c>
      <c r="R22" s="91"/>
      <c r="S22" s="90">
        <f t="shared" ref="S22:Y22" si="32">B22/B21-1</f>
        <v>0.16305454948873432</v>
      </c>
      <c r="T22" s="90">
        <f t="shared" si="32"/>
        <v>0.14389557231656225</v>
      </c>
      <c r="U22" s="90">
        <f t="shared" si="32"/>
        <v>0.21644087955768088</v>
      </c>
      <c r="V22" s="90">
        <f t="shared" si="32"/>
        <v>0.11802257647559267</v>
      </c>
      <c r="W22" s="90">
        <f t="shared" si="32"/>
        <v>0.17053910402429762</v>
      </c>
      <c r="X22" s="90">
        <f t="shared" si="32"/>
        <v>2.7955878281981983E-2</v>
      </c>
      <c r="Y22" s="90">
        <f t="shared" si="32"/>
        <v>0.16708412702849662</v>
      </c>
      <c r="Z22" s="90">
        <f t="shared" ref="Z22" si="33">I22/I21-1</f>
        <v>0.15642129269304661</v>
      </c>
      <c r="AA22" s="92"/>
      <c r="AB22" s="91" t="s">
        <v>21</v>
      </c>
      <c r="AC22" s="91" t="s">
        <v>21</v>
      </c>
      <c r="AD22" s="91" t="s">
        <v>21</v>
      </c>
      <c r="AE22" s="91" t="s">
        <v>21</v>
      </c>
      <c r="AF22" s="91" t="s">
        <v>21</v>
      </c>
      <c r="AG22" s="91" t="s">
        <v>21</v>
      </c>
      <c r="AH22" s="91" t="s">
        <v>21</v>
      </c>
      <c r="AI22" s="91" t="s">
        <v>21</v>
      </c>
      <c r="AK22" s="34"/>
      <c r="AL22" s="34"/>
      <c r="AM22" s="34"/>
      <c r="AN22" s="34"/>
    </row>
    <row r="23" spans="1:40">
      <c r="A23" s="28"/>
      <c r="B23" s="34"/>
      <c r="C23" s="34"/>
      <c r="D23" s="34"/>
      <c r="F23" s="34"/>
      <c r="G23" s="35"/>
      <c r="H23" s="35"/>
      <c r="I23" s="35"/>
      <c r="J23" s="34"/>
      <c r="K23" s="46"/>
      <c r="L23" s="46"/>
      <c r="M23" s="46"/>
      <c r="O23" s="46"/>
      <c r="P23" s="80"/>
      <c r="Q23" s="80"/>
      <c r="R23" s="46"/>
      <c r="S23" s="46"/>
      <c r="T23" s="46"/>
      <c r="U23" s="46"/>
      <c r="V23" s="46"/>
      <c r="W23" s="46"/>
      <c r="X23" s="46"/>
      <c r="Y23" s="46"/>
      <c r="Z23" s="46"/>
      <c r="AK23" s="34"/>
      <c r="AL23" s="34"/>
      <c r="AM23" s="34"/>
      <c r="AN23" s="34"/>
    </row>
    <row r="24" spans="1:40">
      <c r="A24" s="28" t="s">
        <v>48</v>
      </c>
      <c r="B24" s="34">
        <v>729.62857142857138</v>
      </c>
      <c r="C24" s="34">
        <v>257.4712444222223</v>
      </c>
      <c r="D24" s="34">
        <v>1.0685761999999994</v>
      </c>
      <c r="E24" s="35">
        <v>38.657639432533529</v>
      </c>
      <c r="F24" s="34">
        <v>12.441000000000001</v>
      </c>
      <c r="G24" s="35">
        <v>3.8550311851733299</v>
      </c>
      <c r="H24" s="35">
        <v>1.7735828650793657</v>
      </c>
      <c r="I24" s="35">
        <v>1044.8956455335801</v>
      </c>
      <c r="J24" s="34"/>
      <c r="K24" s="47">
        <f t="shared" ref="K24:K31" si="34">B24/$I24</f>
        <v>0.69827888990386555</v>
      </c>
      <c r="L24" s="47">
        <f t="shared" ref="L24:L31" si="35">C24/$I24</f>
        <v>0.24640857249504908</v>
      </c>
      <c r="M24" s="47">
        <f t="shared" ref="M24:M31" si="36">D24/$I24</f>
        <v>1.022663080823087E-3</v>
      </c>
      <c r="N24" s="47">
        <f t="shared" ref="N24:N31" si="37">E24/$I24</f>
        <v>3.6996650907462486E-2</v>
      </c>
      <c r="O24" s="47">
        <f t="shared" ref="O24:O31" si="38">F24/$I24</f>
        <v>1.1906452144938314E-2</v>
      </c>
      <c r="P24" s="47">
        <f t="shared" ref="P24:P31" si="39">G24/$I24</f>
        <v>3.6893934831212193E-3</v>
      </c>
      <c r="Q24" s="47">
        <f t="shared" ref="Q24:Q31" si="40">H24/$I24</f>
        <v>1.6973779847399772E-3</v>
      </c>
      <c r="R24" s="46"/>
      <c r="S24" s="47" t="s">
        <v>21</v>
      </c>
      <c r="T24" s="47" t="s">
        <v>21</v>
      </c>
      <c r="U24" s="47" t="s">
        <v>21</v>
      </c>
      <c r="V24" s="47" t="s">
        <v>21</v>
      </c>
      <c r="W24" s="47" t="s">
        <v>21</v>
      </c>
      <c r="X24" s="47" t="s">
        <v>21</v>
      </c>
      <c r="Y24" s="47" t="s">
        <v>21</v>
      </c>
      <c r="Z24" s="47" t="s">
        <v>21</v>
      </c>
      <c r="AB24" s="47" t="s">
        <v>21</v>
      </c>
      <c r="AC24" s="47" t="s">
        <v>21</v>
      </c>
      <c r="AD24" s="47" t="s">
        <v>21</v>
      </c>
      <c r="AE24" s="47" t="s">
        <v>21</v>
      </c>
      <c r="AF24" s="47" t="s">
        <v>21</v>
      </c>
      <c r="AG24" s="47" t="s">
        <v>21</v>
      </c>
      <c r="AH24" s="47" t="s">
        <v>21</v>
      </c>
      <c r="AI24" s="47" t="s">
        <v>21</v>
      </c>
      <c r="AK24" s="34"/>
      <c r="AL24" s="34"/>
      <c r="AM24" s="34"/>
      <c r="AN24" s="34"/>
    </row>
    <row r="25" spans="1:40">
      <c r="A25" s="28" t="s">
        <v>49</v>
      </c>
      <c r="B25" s="34">
        <v>793.12380952380943</v>
      </c>
      <c r="C25" s="34">
        <v>267.42034970952375</v>
      </c>
      <c r="D25" s="34">
        <v>1.3676198793650796</v>
      </c>
      <c r="E25" s="35">
        <v>43.440240901667359</v>
      </c>
      <c r="F25" s="34">
        <v>14.935</v>
      </c>
      <c r="G25" s="35">
        <v>3.59368511038</v>
      </c>
      <c r="H25" s="35">
        <v>1.7428764238095249</v>
      </c>
      <c r="I25" s="35">
        <v>1125.623581548555</v>
      </c>
      <c r="J25" s="34"/>
      <c r="K25" s="47">
        <f t="shared" si="34"/>
        <v>0.70460838110079804</v>
      </c>
      <c r="L25" s="47">
        <f t="shared" si="35"/>
        <v>0.23757529079270476</v>
      </c>
      <c r="M25" s="47">
        <f t="shared" si="36"/>
        <v>1.2149886532082091E-3</v>
      </c>
      <c r="N25" s="47">
        <f t="shared" si="37"/>
        <v>3.8592156040214869E-2</v>
      </c>
      <c r="O25" s="47">
        <f t="shared" si="38"/>
        <v>1.326820106189803E-2</v>
      </c>
      <c r="P25" s="47">
        <f t="shared" si="39"/>
        <v>3.1926171140054271E-3</v>
      </c>
      <c r="Q25" s="47">
        <f t="shared" si="40"/>
        <v>1.5483652371708456E-3</v>
      </c>
      <c r="R25" s="46"/>
      <c r="S25" s="47" t="s">
        <v>21</v>
      </c>
      <c r="T25" s="47" t="s">
        <v>21</v>
      </c>
      <c r="U25" s="47" t="s">
        <v>21</v>
      </c>
      <c r="V25" s="47" t="s">
        <v>21</v>
      </c>
      <c r="W25" s="47" t="s">
        <v>21</v>
      </c>
      <c r="X25" s="47" t="s">
        <v>21</v>
      </c>
      <c r="Y25" s="47" t="s">
        <v>21</v>
      </c>
      <c r="Z25" s="47" t="s">
        <v>21</v>
      </c>
      <c r="AB25" s="47">
        <f t="shared" ref="AB25:AI26" si="41">B25/B24-1</f>
        <v>8.7024056597616584E-2</v>
      </c>
      <c r="AC25" s="47">
        <f t="shared" si="41"/>
        <v>3.8641617278961427E-2</v>
      </c>
      <c r="AD25" s="47">
        <f t="shared" si="41"/>
        <v>0.27985246102718775</v>
      </c>
      <c r="AE25" s="47">
        <f t="shared" si="41"/>
        <v>0.12371685233084584</v>
      </c>
      <c r="AF25" s="47">
        <f t="shared" si="41"/>
        <v>0.20046620046620034</v>
      </c>
      <c r="AG25" s="47">
        <f t="shared" si="41"/>
        <v>-6.7793504705871532E-2</v>
      </c>
      <c r="AH25" s="47">
        <f t="shared" si="41"/>
        <v>-1.7313226167454343E-2</v>
      </c>
      <c r="AI25" s="47">
        <f t="shared" si="41"/>
        <v>7.7259328584674769E-2</v>
      </c>
      <c r="AK25" s="34"/>
      <c r="AL25" s="34"/>
      <c r="AM25" s="34"/>
      <c r="AN25" s="34"/>
    </row>
    <row r="26" spans="1:40">
      <c r="A26" s="28" t="s">
        <v>51</v>
      </c>
      <c r="B26" s="34">
        <v>888.9655737704918</v>
      </c>
      <c r="C26" s="34">
        <v>292.8999627360655</v>
      </c>
      <c r="D26" s="34">
        <v>1.6459186049180325</v>
      </c>
      <c r="E26" s="35">
        <v>55.662661796092046</v>
      </c>
      <c r="F26" s="34">
        <v>12.426</v>
      </c>
      <c r="G26" s="35">
        <v>3.8345478722478599</v>
      </c>
      <c r="H26" s="35">
        <v>2.1509622442622947</v>
      </c>
      <c r="I26" s="35">
        <v>1257.5856270240777</v>
      </c>
      <c r="J26" s="34"/>
      <c r="K26" s="47">
        <f t="shared" si="34"/>
        <v>0.70688273996429163</v>
      </c>
      <c r="L26" s="47">
        <f t="shared" si="35"/>
        <v>0.23290657625371991</v>
      </c>
      <c r="M26" s="47">
        <f t="shared" si="36"/>
        <v>1.308792474682537E-3</v>
      </c>
      <c r="N26" s="47">
        <f t="shared" si="37"/>
        <v>4.4261528280830402E-2</v>
      </c>
      <c r="O26" s="47">
        <f t="shared" si="38"/>
        <v>9.8808381178819658E-3</v>
      </c>
      <c r="P26" s="47">
        <f t="shared" si="39"/>
        <v>3.0491346194229715E-3</v>
      </c>
      <c r="Q26" s="47">
        <f t="shared" si="40"/>
        <v>1.7103902891704348E-3</v>
      </c>
      <c r="R26" s="46"/>
      <c r="S26" s="47" t="s">
        <v>21</v>
      </c>
      <c r="T26" s="47" t="s">
        <v>21</v>
      </c>
      <c r="U26" s="47" t="s">
        <v>21</v>
      </c>
      <c r="V26" s="47" t="s">
        <v>21</v>
      </c>
      <c r="W26" s="47" t="s">
        <v>21</v>
      </c>
      <c r="X26" s="47" t="s">
        <v>21</v>
      </c>
      <c r="Y26" s="47" t="s">
        <v>21</v>
      </c>
      <c r="Z26" s="47" t="s">
        <v>21</v>
      </c>
      <c r="AB26" s="47">
        <f t="shared" si="41"/>
        <v>0.12084086128271143</v>
      </c>
      <c r="AC26" s="47">
        <f t="shared" si="41"/>
        <v>9.527925998981801E-2</v>
      </c>
      <c r="AD26" s="47">
        <f t="shared" si="41"/>
        <v>0.20349128420256202</v>
      </c>
      <c r="AE26" s="47">
        <f t="shared" si="41"/>
        <v>0.28136171993363779</v>
      </c>
      <c r="AF26" s="47">
        <f t="shared" si="41"/>
        <v>-0.16799464345497161</v>
      </c>
      <c r="AG26" s="47">
        <f t="shared" si="41"/>
        <v>6.7023891762845844E-2</v>
      </c>
      <c r="AH26" s="47">
        <f t="shared" si="41"/>
        <v>0.2341450115899717</v>
      </c>
      <c r="AI26" s="47">
        <f t="shared" si="41"/>
        <v>0.11723461345219732</v>
      </c>
      <c r="AK26" s="34"/>
      <c r="AL26" s="34"/>
      <c r="AM26" s="34"/>
      <c r="AN26" s="34"/>
    </row>
    <row r="27" spans="1:40">
      <c r="A27" s="28" t="s">
        <v>52</v>
      </c>
      <c r="B27" s="34">
        <v>880.16349206349207</v>
      </c>
      <c r="C27" s="34">
        <v>294.99733551904762</v>
      </c>
      <c r="D27" s="34">
        <v>1.4766046666666666</v>
      </c>
      <c r="E27" s="35">
        <v>50.116530822324883</v>
      </c>
      <c r="F27" s="34">
        <v>13.542</v>
      </c>
      <c r="G27" s="35">
        <v>3.3456342296326897</v>
      </c>
      <c r="H27" s="35">
        <v>1.7963326968253963</v>
      </c>
      <c r="I27" s="35">
        <v>1245.4379299979892</v>
      </c>
      <c r="J27" s="34"/>
      <c r="K27" s="47">
        <f t="shared" si="34"/>
        <v>0.70671004219769762</v>
      </c>
      <c r="L27" s="47">
        <f t="shared" si="35"/>
        <v>0.23686233445573954</v>
      </c>
      <c r="M27" s="47">
        <f t="shared" si="36"/>
        <v>1.1856108049230929E-3</v>
      </c>
      <c r="N27" s="47">
        <f t="shared" si="37"/>
        <v>4.0240087133371474E-2</v>
      </c>
      <c r="O27" s="47">
        <f t="shared" si="38"/>
        <v>1.0873283745278147E-2</v>
      </c>
      <c r="P27" s="47">
        <f t="shared" si="39"/>
        <v>2.6863114965818423E-3</v>
      </c>
      <c r="Q27" s="47">
        <f t="shared" si="40"/>
        <v>1.442330166408451E-3</v>
      </c>
      <c r="R27" s="46"/>
      <c r="S27" s="47" t="s">
        <v>21</v>
      </c>
      <c r="T27" s="47" t="s">
        <v>21</v>
      </c>
      <c r="U27" s="47" t="s">
        <v>21</v>
      </c>
      <c r="V27" s="47" t="s">
        <v>21</v>
      </c>
      <c r="W27" s="47" t="s">
        <v>21</v>
      </c>
      <c r="X27" s="47" t="s">
        <v>21</v>
      </c>
      <c r="Y27" s="47" t="s">
        <v>21</v>
      </c>
      <c r="Z27" s="47" t="s">
        <v>21</v>
      </c>
      <c r="AB27" s="47">
        <f t="shared" ref="AB27:AH28" si="42">B27/B26-1</f>
        <v>-9.9014877141599955E-3</v>
      </c>
      <c r="AC27" s="47">
        <f t="shared" si="42"/>
        <v>7.1607137242011287E-3</v>
      </c>
      <c r="AD27" s="47">
        <f t="shared" si="42"/>
        <v>-0.10286896189486716</v>
      </c>
      <c r="AE27" s="47">
        <f t="shared" si="42"/>
        <v>-9.9638263690733919E-2</v>
      </c>
      <c r="AF27" s="47">
        <f t="shared" si="42"/>
        <v>8.9811685176243383E-2</v>
      </c>
      <c r="AG27" s="47">
        <f t="shared" si="42"/>
        <v>-0.12750229203125396</v>
      </c>
      <c r="AH27" s="47">
        <f t="shared" si="42"/>
        <v>-0.16487018699787725</v>
      </c>
      <c r="AI27" s="47">
        <f t="shared" ref="AI27:AI29" si="43">I27/I26-1</f>
        <v>-9.6595386946609629E-3</v>
      </c>
      <c r="AK27" s="34"/>
      <c r="AL27" s="34"/>
      <c r="AM27" s="34"/>
      <c r="AN27" s="34"/>
    </row>
    <row r="28" spans="1:40">
      <c r="A28" s="28" t="s">
        <v>53</v>
      </c>
      <c r="B28" s="34">
        <v>964.09062499999993</v>
      </c>
      <c r="C28" s="34">
        <v>322.49842053906241</v>
      </c>
      <c r="D28" s="34">
        <v>1.1986117562499996</v>
      </c>
      <c r="E28" s="35">
        <v>51.98447444448739</v>
      </c>
      <c r="F28" s="34">
        <v>13.054</v>
      </c>
      <c r="G28" s="35">
        <v>4.04824766069828</v>
      </c>
      <c r="H28" s="35">
        <v>1.5867578421875002</v>
      </c>
      <c r="I28" s="35">
        <v>1358.4611372426857</v>
      </c>
      <c r="J28" s="34"/>
      <c r="K28" s="47">
        <f t="shared" si="34"/>
        <v>0.70969319516703078</v>
      </c>
      <c r="L28" s="47">
        <f t="shared" si="35"/>
        <v>0.23739981343422772</v>
      </c>
      <c r="M28" s="47">
        <f t="shared" si="36"/>
        <v>8.8233054548977549E-4</v>
      </c>
      <c r="N28" s="47">
        <f t="shared" si="37"/>
        <v>3.826717822049884E-2</v>
      </c>
      <c r="O28" s="47">
        <f t="shared" si="38"/>
        <v>9.6094026116169528E-3</v>
      </c>
      <c r="P28" s="47">
        <f t="shared" si="39"/>
        <v>2.9800246394351367E-3</v>
      </c>
      <c r="Q28" s="47">
        <f t="shared" si="40"/>
        <v>1.1680553817006469E-3</v>
      </c>
      <c r="R28" s="46"/>
      <c r="S28" s="47">
        <f t="shared" ref="S28:Y28" si="44">B28/B24-1</f>
        <v>0.32134439734502873</v>
      </c>
      <c r="T28" s="47">
        <f t="shared" si="44"/>
        <v>0.25256092680471642</v>
      </c>
      <c r="U28" s="47">
        <f t="shared" si="44"/>
        <v>0.12169048519890313</v>
      </c>
      <c r="V28" s="47">
        <f t="shared" si="44"/>
        <v>0.34474001019157563</v>
      </c>
      <c r="W28" s="47">
        <f t="shared" si="44"/>
        <v>4.9272566513945737E-2</v>
      </c>
      <c r="X28" s="47">
        <f t="shared" si="44"/>
        <v>5.0120599871687599E-2</v>
      </c>
      <c r="Y28" s="47">
        <f t="shared" si="44"/>
        <v>-0.10533763410231489</v>
      </c>
      <c r="Z28" s="47">
        <f t="shared" ref="Z28:Z29" si="45">I28/I24-1</f>
        <v>0.30009263896298677</v>
      </c>
      <c r="AB28" s="47">
        <f t="shared" si="42"/>
        <v>9.5354026488585264E-2</v>
      </c>
      <c r="AC28" s="47">
        <f t="shared" si="42"/>
        <v>9.3224859036867613E-2</v>
      </c>
      <c r="AD28" s="47">
        <f t="shared" si="42"/>
        <v>-0.18826495452179282</v>
      </c>
      <c r="AE28" s="47">
        <f t="shared" si="42"/>
        <v>3.7272005693786303E-2</v>
      </c>
      <c r="AF28" s="47">
        <f t="shared" si="42"/>
        <v>-3.6036036036036001E-2</v>
      </c>
      <c r="AG28" s="47">
        <f t="shared" si="42"/>
        <v>0.21000903949465166</v>
      </c>
      <c r="AH28" s="47">
        <f t="shared" si="42"/>
        <v>-0.11666817344485869</v>
      </c>
      <c r="AI28" s="47">
        <f t="shared" si="43"/>
        <v>9.0749771243018973E-2</v>
      </c>
      <c r="AK28" s="34"/>
      <c r="AL28" s="34"/>
      <c r="AM28" s="34"/>
      <c r="AN28" s="34"/>
    </row>
    <row r="29" spans="1:40">
      <c r="A29" s="28" t="s">
        <v>55</v>
      </c>
      <c r="B29" s="34">
        <v>897.12499999999989</v>
      </c>
      <c r="C29" s="34">
        <v>327.81937306250006</v>
      </c>
      <c r="D29" s="34">
        <v>1.4407931078125</v>
      </c>
      <c r="E29" s="35">
        <v>49.969437433087926</v>
      </c>
      <c r="F29" s="34">
        <v>13.568</v>
      </c>
      <c r="G29" s="35">
        <v>3.7865771377378104</v>
      </c>
      <c r="H29" s="35">
        <v>1.7326390203125004</v>
      </c>
      <c r="I29" s="35">
        <v>1295.4418197614505</v>
      </c>
      <c r="J29" s="34"/>
      <c r="K29" s="47">
        <f t="shared" si="34"/>
        <v>0.69252434676317709</v>
      </c>
      <c r="L29" s="47">
        <f t="shared" si="35"/>
        <v>0.25305603699197116</v>
      </c>
      <c r="M29" s="47">
        <f t="shared" si="36"/>
        <v>1.1122020964845919E-3</v>
      </c>
      <c r="N29" s="47">
        <f t="shared" si="37"/>
        <v>3.8573277989658823E-2</v>
      </c>
      <c r="O29" s="47">
        <f t="shared" si="38"/>
        <v>1.0473646745863496E-2</v>
      </c>
      <c r="P29" s="47">
        <f t="shared" si="39"/>
        <v>2.9230005392562445E-3</v>
      </c>
      <c r="Q29" s="47">
        <f t="shared" si="40"/>
        <v>1.3374888735887482E-3</v>
      </c>
      <c r="R29" s="46"/>
      <c r="S29" s="47">
        <f t="shared" ref="S29" si="46">B29/B25-1</f>
        <v>0.13112856937006168</v>
      </c>
      <c r="T29" s="47">
        <f t="shared" ref="T29" si="47">C29/C25-1</f>
        <v>0.22585799255211025</v>
      </c>
      <c r="U29" s="47">
        <f t="shared" ref="U29" si="48">D29/D25-1</f>
        <v>5.3504069041019786E-2</v>
      </c>
      <c r="V29" s="47">
        <f t="shared" ref="V29" si="49">E29/E25-1</f>
        <v>0.15030295403288063</v>
      </c>
      <c r="W29" s="47">
        <f t="shared" ref="W29" si="50">F29/F25-1</f>
        <v>-9.1529963173752948E-2</v>
      </c>
      <c r="X29" s="47">
        <f t="shared" ref="X29" si="51">G29/G25-1</f>
        <v>5.3675272438495236E-2</v>
      </c>
      <c r="Y29" s="47">
        <f t="shared" ref="Y29" si="52">H29/H25-1</f>
        <v>-5.8738550577487336E-3</v>
      </c>
      <c r="Z29" s="47">
        <f t="shared" si="45"/>
        <v>0.15086592089628348</v>
      </c>
      <c r="AB29" s="47">
        <f t="shared" ref="AB29" si="53">B29/B28-1</f>
        <v>-6.9459886097326229E-2</v>
      </c>
      <c r="AC29" s="47">
        <f t="shared" ref="AC29" si="54">C29/C28-1</f>
        <v>1.6499158397562219E-2</v>
      </c>
      <c r="AD29" s="47">
        <f t="shared" ref="AD29" si="55">D29/D28-1</f>
        <v>0.20205154029207395</v>
      </c>
      <c r="AE29" s="47">
        <f t="shared" ref="AE29" si="56">E29/E28-1</f>
        <v>-3.876228495012024E-2</v>
      </c>
      <c r="AF29" s="47">
        <f t="shared" ref="AF29" si="57">F29/F28-1</f>
        <v>3.937490424390977E-2</v>
      </c>
      <c r="AG29" s="47">
        <f t="shared" ref="AG29" si="58">G29/G28-1</f>
        <v>-6.4637972992821813E-2</v>
      </c>
      <c r="AH29" s="47">
        <f t="shared" ref="AH29" si="59">H29/H28-1</f>
        <v>9.193663597962054E-2</v>
      </c>
      <c r="AI29" s="47">
        <f t="shared" si="43"/>
        <v>-4.6390224757660525E-2</v>
      </c>
      <c r="AK29" s="34"/>
      <c r="AL29" s="34"/>
      <c r="AM29" s="34"/>
      <c r="AN29" s="34"/>
    </row>
    <row r="30" spans="1:40">
      <c r="A30" s="28" t="s">
        <v>57</v>
      </c>
      <c r="B30" s="34">
        <v>1047.967213114754</v>
      </c>
      <c r="C30" s="34">
        <v>363.27865009672149</v>
      </c>
      <c r="D30" s="34">
        <v>1.6734649229508196</v>
      </c>
      <c r="E30" s="35">
        <v>61.529709423888008</v>
      </c>
      <c r="F30" s="34">
        <v>13.699</v>
      </c>
      <c r="G30" s="35">
        <v>4.1402276824272102</v>
      </c>
      <c r="H30" s="35">
        <v>2.1597657016393441</v>
      </c>
      <c r="I30" s="35">
        <v>1494.4480309423811</v>
      </c>
      <c r="J30" s="34"/>
      <c r="K30" s="47">
        <f t="shared" si="34"/>
        <v>0.70124031844313672</v>
      </c>
      <c r="L30" s="47">
        <f t="shared" si="35"/>
        <v>0.24308550218881972</v>
      </c>
      <c r="M30" s="47">
        <f t="shared" si="36"/>
        <v>1.1197879673979379E-3</v>
      </c>
      <c r="N30" s="47">
        <f t="shared" si="37"/>
        <v>4.1172197460147282E-2</v>
      </c>
      <c r="O30" s="47">
        <f t="shared" si="38"/>
        <v>9.1665951015784553E-3</v>
      </c>
      <c r="P30" s="47">
        <f t="shared" si="39"/>
        <v>2.7704059269404182E-3</v>
      </c>
      <c r="Q30" s="47">
        <f t="shared" si="40"/>
        <v>1.4451929119792956E-3</v>
      </c>
      <c r="R30" s="46"/>
      <c r="S30" s="47">
        <f t="shared" ref="S30" si="60">B30/B26-1</f>
        <v>0.17886141380016185</v>
      </c>
      <c r="T30" s="47">
        <f t="shared" ref="T30" si="61">C30/C26-1</f>
        <v>0.24028233634182738</v>
      </c>
      <c r="U30" s="47">
        <f t="shared" ref="U30" si="62">D30/D26-1</f>
        <v>1.6736136252715195E-2</v>
      </c>
      <c r="V30" s="47">
        <f t="shared" ref="V30" si="63">E30/E26-1</f>
        <v>0.1054036483071652</v>
      </c>
      <c r="W30" s="47">
        <f t="shared" ref="W30" si="64">F30/F26-1</f>
        <v>0.10244648318042815</v>
      </c>
      <c r="X30" s="47">
        <f t="shared" ref="X30" si="65">G30/G26-1</f>
        <v>7.9717301847155531E-2</v>
      </c>
      <c r="Y30" s="47">
        <f t="shared" ref="Y30" si="66">H30/H26-1</f>
        <v>4.0927995833179853E-3</v>
      </c>
      <c r="Z30" s="47">
        <f t="shared" ref="Z30:Z31" si="67">I30/I26-1</f>
        <v>0.18834693942774239</v>
      </c>
      <c r="AB30" s="47">
        <f t="shared" ref="AB30" si="68">B30/B29-1</f>
        <v>0.16813957153657988</v>
      </c>
      <c r="AC30" s="47">
        <f t="shared" ref="AC30" si="69">C30/C29-1</f>
        <v>0.10816711868782991</v>
      </c>
      <c r="AD30" s="47">
        <f t="shared" ref="AD30" si="70">D30/D29-1</f>
        <v>0.16148870637754231</v>
      </c>
      <c r="AE30" s="47">
        <f t="shared" ref="AE30" si="71">E30/E29-1</f>
        <v>0.23134685088820506</v>
      </c>
      <c r="AF30" s="47">
        <f t="shared" ref="AF30" si="72">F30/F29-1</f>
        <v>9.6550707547169434E-3</v>
      </c>
      <c r="AG30" s="47">
        <f t="shared" ref="AG30" si="73">G30/G29-1</f>
        <v>9.3395837936284254E-2</v>
      </c>
      <c r="AH30" s="47">
        <f t="shared" ref="AH30" si="74">H30/H29-1</f>
        <v>0.24651798575435913</v>
      </c>
      <c r="AI30" s="47">
        <f t="shared" ref="AI30:AI31" si="75">I30/I29-1</f>
        <v>0.15362033874865699</v>
      </c>
      <c r="AK30" s="34"/>
      <c r="AL30" s="34"/>
      <c r="AM30" s="34"/>
      <c r="AN30" s="34"/>
    </row>
    <row r="31" spans="1:40">
      <c r="A31" s="28" t="s">
        <v>60</v>
      </c>
      <c r="B31" s="34">
        <v>1162.6016129032259</v>
      </c>
      <c r="C31" s="34">
        <v>336.13306026290309</v>
      </c>
      <c r="D31" s="34">
        <v>1.9338257241935479</v>
      </c>
      <c r="E31" s="35">
        <v>60.34513380105394</v>
      </c>
      <c r="F31" s="34">
        <v>17.518000000000001</v>
      </c>
      <c r="G31" s="35">
        <v>3.6385255222519302</v>
      </c>
      <c r="H31" s="35">
        <v>2.4019465854838695</v>
      </c>
      <c r="I31" s="35">
        <v>1584.5721047991124</v>
      </c>
      <c r="K31" s="47">
        <f t="shared" si="34"/>
        <v>0.73370066870552242</v>
      </c>
      <c r="L31" s="47">
        <f t="shared" si="35"/>
        <v>0.21212859878378151</v>
      </c>
      <c r="M31" s="47">
        <f t="shared" si="36"/>
        <v>1.2204087894370152E-3</v>
      </c>
      <c r="N31" s="47">
        <f t="shared" si="37"/>
        <v>3.8082920694040824E-2</v>
      </c>
      <c r="O31" s="47">
        <f t="shared" si="38"/>
        <v>1.1055350493009521E-2</v>
      </c>
      <c r="P31" s="47">
        <f t="shared" si="39"/>
        <v>2.2962195984847357E-3</v>
      </c>
      <c r="Q31" s="47">
        <f t="shared" si="40"/>
        <v>1.5158329357239199E-3</v>
      </c>
      <c r="R31" s="46"/>
      <c r="S31" s="47">
        <f t="shared" ref="S31:Y31" si="76">B31/B27-1</f>
        <v>0.3208927925169609</v>
      </c>
      <c r="T31" s="47">
        <f t="shared" si="76"/>
        <v>0.13944439420606014</v>
      </c>
      <c r="U31" s="47">
        <f t="shared" si="76"/>
        <v>0.30964351383165156</v>
      </c>
      <c r="V31" s="47">
        <f t="shared" si="76"/>
        <v>0.20409638917330297</v>
      </c>
      <c r="W31" s="47">
        <f t="shared" si="76"/>
        <v>0.29360508049032652</v>
      </c>
      <c r="X31" s="47">
        <f t="shared" si="76"/>
        <v>8.7544325684220548E-2</v>
      </c>
      <c r="Y31" s="47">
        <f t="shared" si="76"/>
        <v>0.33713904430329422</v>
      </c>
      <c r="Z31" s="47">
        <f t="shared" si="67"/>
        <v>0.27230114535027106</v>
      </c>
      <c r="AB31" s="47">
        <f t="shared" ref="AB31:AH31" si="77">B31/B30-1</f>
        <v>0.10938739146977428</v>
      </c>
      <c r="AC31" s="47">
        <f t="shared" si="77"/>
        <v>-7.472387883678544E-2</v>
      </c>
      <c r="AD31" s="47">
        <f t="shared" si="77"/>
        <v>0.15558186949245068</v>
      </c>
      <c r="AE31" s="47">
        <f t="shared" si="77"/>
        <v>-1.925209193941313E-2</v>
      </c>
      <c r="AF31" s="47">
        <f t="shared" si="77"/>
        <v>0.27877947295423033</v>
      </c>
      <c r="AG31" s="47">
        <f t="shared" si="77"/>
        <v>-0.12117743241626677</v>
      </c>
      <c r="AH31" s="47">
        <f t="shared" si="77"/>
        <v>0.11213294278203456</v>
      </c>
      <c r="AI31" s="47">
        <f t="shared" si="75"/>
        <v>6.0305926998277748E-2</v>
      </c>
      <c r="AK31" s="34"/>
      <c r="AL31" s="34"/>
      <c r="AM31" s="34"/>
      <c r="AN31" s="34"/>
    </row>
    <row r="32" spans="1:40">
      <c r="A32" s="28" t="s">
        <v>62</v>
      </c>
      <c r="B32" s="34">
        <v>1006.4609374999999</v>
      </c>
      <c r="C32" s="34">
        <v>361.39665100937503</v>
      </c>
      <c r="D32" s="34">
        <v>1.7334876703125006</v>
      </c>
      <c r="E32" s="35">
        <v>56.306086599765912</v>
      </c>
      <c r="F32" s="34">
        <v>15.430999999999999</v>
      </c>
      <c r="G32" s="35">
        <v>4.1940059016445295</v>
      </c>
      <c r="H32" s="35">
        <v>1.8995605374999995</v>
      </c>
      <c r="I32" s="35">
        <v>1447.4217292185979</v>
      </c>
      <c r="K32" s="47">
        <f t="shared" ref="K32" si="78">B32/$I32</f>
        <v>0.69534740095642056</v>
      </c>
      <c r="L32" s="47">
        <f t="shared" ref="L32" si="79">C32/$I32</f>
        <v>0.2496830355065057</v>
      </c>
      <c r="M32" s="47">
        <f t="shared" ref="M32" si="80">D32/$I32</f>
        <v>1.1976382800666795E-3</v>
      </c>
      <c r="N32" s="47">
        <f t="shared" ref="N32" si="81">E32/$I32</f>
        <v>3.890095434049011E-2</v>
      </c>
      <c r="O32" s="47">
        <f t="shared" ref="O32" si="82">F32/$I32</f>
        <v>1.0661025524558448E-2</v>
      </c>
      <c r="P32" s="47">
        <f t="shared" ref="P32" si="83">G32/$I32</f>
        <v>2.8975700840892424E-3</v>
      </c>
      <c r="Q32" s="47">
        <f t="shared" ref="Q32" si="84">H32/$I32</f>
        <v>1.312375307869319E-3</v>
      </c>
      <c r="R32" s="46"/>
      <c r="S32" s="47">
        <f t="shared" ref="S32" si="85">B32/B28-1</f>
        <v>4.394847476086583E-2</v>
      </c>
      <c r="T32" s="47">
        <f t="shared" ref="T32" si="86">C32/C28-1</f>
        <v>0.12061525884465873</v>
      </c>
      <c r="U32" s="47">
        <f t="shared" ref="U32" si="87">D32/D28-1</f>
        <v>0.44624617710735981</v>
      </c>
      <c r="V32" s="47">
        <f t="shared" ref="V32" si="88">E32/E28-1</f>
        <v>8.3132746872211616E-2</v>
      </c>
      <c r="W32" s="47">
        <f t="shared" ref="W32" si="89">F32/F28-1</f>
        <v>0.18208978091006589</v>
      </c>
      <c r="X32" s="47">
        <f t="shared" ref="X32" si="90">G32/G28-1</f>
        <v>3.6005267751110681E-2</v>
      </c>
      <c r="Y32" s="47">
        <f t="shared" ref="Y32" si="91">H32/H28-1</f>
        <v>0.19713322789145349</v>
      </c>
      <c r="Z32" s="47">
        <f t="shared" ref="Z32" si="92">I32/I28-1</f>
        <v>6.5486298825212286E-2</v>
      </c>
      <c r="AB32" s="47">
        <f t="shared" ref="AB32" si="93">B32/B31-1</f>
        <v>-0.13430282021828155</v>
      </c>
      <c r="AC32" s="47">
        <f t="shared" ref="AC32" si="94">C32/C31-1</f>
        <v>7.5159494060811127E-2</v>
      </c>
      <c r="AD32" s="47">
        <f t="shared" ref="AD32" si="95">D32/D31-1</f>
        <v>-0.10359674678781772</v>
      </c>
      <c r="AE32" s="47">
        <f t="shared" ref="AE32" si="96">E32/E31-1</f>
        <v>-6.693244254961761E-2</v>
      </c>
      <c r="AF32" s="47">
        <f t="shared" ref="AF32" si="97">F32/F31-1</f>
        <v>-0.11913460440689583</v>
      </c>
      <c r="AG32" s="47">
        <f t="shared" ref="AG32" si="98">G32/G31-1</f>
        <v>0.15266634135049451</v>
      </c>
      <c r="AH32" s="47">
        <f t="shared" ref="AH32" si="99">H32/H31-1</f>
        <v>-0.20915787679044695</v>
      </c>
      <c r="AI32" s="47">
        <f t="shared" ref="AI32" si="100">I32/I31-1</f>
        <v>-8.6553571885516711E-2</v>
      </c>
      <c r="AK32" s="34"/>
      <c r="AL32" s="34"/>
      <c r="AM32" s="34"/>
      <c r="AN32" s="34"/>
    </row>
    <row r="33" spans="1:40">
      <c r="AK33" s="34"/>
      <c r="AL33" s="34"/>
      <c r="AM33" s="34"/>
      <c r="AN33" s="34"/>
    </row>
    <row r="34" spans="1:40">
      <c r="A34" s="17">
        <v>45596</v>
      </c>
      <c r="B34" s="35">
        <v>901.96086956521731</v>
      </c>
      <c r="C34" s="37">
        <v>350.56759999999997</v>
      </c>
      <c r="D34" s="37">
        <v>1.4434</v>
      </c>
      <c r="E34" s="37">
        <v>53.818608695652173</v>
      </c>
      <c r="F34" s="35">
        <v>14.442</v>
      </c>
      <c r="G34" s="37">
        <v>3.8519130434782611</v>
      </c>
      <c r="H34" s="38">
        <v>1.6637999999999999</v>
      </c>
      <c r="I34" s="35">
        <v>1327.7481913043478</v>
      </c>
      <c r="J34" s="34"/>
      <c r="K34" s="47">
        <f>B34/$I34</f>
        <v>0.67931621031180067</v>
      </c>
      <c r="L34" s="47">
        <f t="shared" ref="L34" si="101">C34/$I34</f>
        <v>0.26403169087024764</v>
      </c>
      <c r="M34" s="47">
        <f t="shared" ref="M34" si="102">D34/$I34</f>
        <v>1.0871037215136694E-3</v>
      </c>
      <c r="N34" s="47">
        <f t="shared" ref="N34" si="103">E34/$I34</f>
        <v>4.0533746570411117E-2</v>
      </c>
      <c r="O34" s="47">
        <f t="shared" ref="O34" si="104">F34/$I34</f>
        <v>1.0877062453997792E-2</v>
      </c>
      <c r="P34" s="47">
        <f t="shared" ref="P34" si="105">G34/$I34</f>
        <v>2.9010870198921037E-3</v>
      </c>
      <c r="Q34" s="47">
        <f t="shared" ref="Q34" si="106">H34/$I34</f>
        <v>1.253099052136929E-3</v>
      </c>
      <c r="R34" s="86"/>
      <c r="S34" s="47" t="s">
        <v>21</v>
      </c>
      <c r="T34" s="47" t="s">
        <v>21</v>
      </c>
      <c r="U34" s="47" t="s">
        <v>21</v>
      </c>
      <c r="V34" s="47" t="s">
        <v>21</v>
      </c>
      <c r="W34" s="47" t="s">
        <v>21</v>
      </c>
      <c r="X34" s="47" t="s">
        <v>21</v>
      </c>
      <c r="Y34" s="47" t="s">
        <v>21</v>
      </c>
      <c r="Z34" s="47" t="s">
        <v>21</v>
      </c>
      <c r="AB34" s="47" t="s">
        <v>21</v>
      </c>
      <c r="AC34" s="47" t="s">
        <v>21</v>
      </c>
      <c r="AD34" s="47" t="s">
        <v>21</v>
      </c>
      <c r="AE34" s="47" t="s">
        <v>21</v>
      </c>
      <c r="AF34" s="47" t="s">
        <v>21</v>
      </c>
      <c r="AG34" s="47" t="s">
        <v>21</v>
      </c>
      <c r="AH34" s="47" t="s">
        <v>21</v>
      </c>
      <c r="AI34" s="47" t="s">
        <v>21</v>
      </c>
    </row>
    <row r="35" spans="1:40">
      <c r="A35" s="17">
        <v>45626</v>
      </c>
      <c r="B35" s="35">
        <v>959.79</v>
      </c>
      <c r="C35" s="37">
        <v>327.7636</v>
      </c>
      <c r="D35" s="37">
        <v>1.3075999999999999</v>
      </c>
      <c r="E35" s="37">
        <v>50.8185</v>
      </c>
      <c r="F35" s="35">
        <v>12.946999999999999</v>
      </c>
      <c r="G35" s="37">
        <v>3.7625000000000002</v>
      </c>
      <c r="H35" s="38">
        <v>1.8337999999999999</v>
      </c>
      <c r="I35" s="35">
        <v>1358.2230000000002</v>
      </c>
      <c r="J35" s="34"/>
      <c r="K35" s="47">
        <f t="shared" ref="K35:K36" si="107">B35/$I35</f>
        <v>0.70665126418857571</v>
      </c>
      <c r="L35" s="47">
        <f t="shared" ref="L35:L36" si="108">C35/$I35</f>
        <v>0.24131795736046285</v>
      </c>
      <c r="M35" s="47">
        <f>D35/$I35</f>
        <v>9.627285062909402E-4</v>
      </c>
      <c r="N35" s="47">
        <f t="shared" ref="N35:N36" si="109">E35/$I35</f>
        <v>3.7415431781084543E-2</v>
      </c>
      <c r="O35" s="47">
        <f t="shared" ref="O35:O36" si="110">F35/$I35</f>
        <v>9.5323080230565946E-3</v>
      </c>
      <c r="P35" s="47">
        <f t="shared" ref="P35:P36" si="111">G35/$I35</f>
        <v>2.770163662373557E-3</v>
      </c>
      <c r="Q35" s="47">
        <f t="shared" ref="Q35:Q36" si="112">H35/$I35</f>
        <v>1.3501464781556487E-3</v>
      </c>
      <c r="R35" s="86"/>
      <c r="S35" s="47" t="s">
        <v>21</v>
      </c>
      <c r="T35" s="47" t="s">
        <v>21</v>
      </c>
      <c r="U35" s="47" t="s">
        <v>21</v>
      </c>
      <c r="V35" s="47" t="s">
        <v>21</v>
      </c>
      <c r="W35" s="47" t="s">
        <v>21</v>
      </c>
      <c r="X35" s="47" t="s">
        <v>21</v>
      </c>
      <c r="Y35" s="47" t="s">
        <v>21</v>
      </c>
      <c r="Z35" s="47" t="s">
        <v>21</v>
      </c>
      <c r="AB35" s="47">
        <f t="shared" ref="AB35:AB36" si="113">B35/B34-1</f>
        <v>6.411489942203219E-2</v>
      </c>
      <c r="AC35" s="47">
        <f t="shared" ref="AC35:AC36" si="114">C35/C34-1</f>
        <v>-6.5048795153916039E-2</v>
      </c>
      <c r="AD35" s="47">
        <f t="shared" ref="AD35:AD36" si="115">D35/D34-1</f>
        <v>-9.4083414161008849E-2</v>
      </c>
      <c r="AE35" s="47">
        <f t="shared" ref="AE35:AE36" si="116">E35/E34-1</f>
        <v>-5.5744820766697734E-2</v>
      </c>
      <c r="AF35" s="47">
        <f t="shared" ref="AF35:AF36" si="117">F35/F34-1</f>
        <v>-0.10351751834925915</v>
      </c>
      <c r="AG35" s="47">
        <f t="shared" ref="AG35:AG36" si="118">G35/G34-1</f>
        <v>-2.3212632909677899E-2</v>
      </c>
      <c r="AH35" s="47">
        <f t="shared" ref="AH35:AH36" si="119">H35/H34-1</f>
        <v>0.102175742276716</v>
      </c>
      <c r="AI35" s="47">
        <f t="shared" ref="AI35:AI36" si="120">I35/I34-1</f>
        <v>2.2952250204697933E-2</v>
      </c>
    </row>
    <row r="36" spans="1:40">
      <c r="A36" s="17">
        <v>45657</v>
      </c>
      <c r="B36" s="35">
        <v>832.14761904761895</v>
      </c>
      <c r="C36" s="37">
        <v>302.95769999999999</v>
      </c>
      <c r="D36" s="37">
        <v>1.5648</v>
      </c>
      <c r="E36" s="37">
        <v>43.509761904761902</v>
      </c>
      <c r="F36" s="35">
        <v>13.202</v>
      </c>
      <c r="G36" s="37">
        <v>3.1471428571428572</v>
      </c>
      <c r="H36" s="38">
        <v>1.7117</v>
      </c>
      <c r="I36" s="35">
        <v>1198.2407238095238</v>
      </c>
      <c r="J36" s="34"/>
      <c r="K36" s="47">
        <f t="shared" si="107"/>
        <v>0.69447449290656871</v>
      </c>
      <c r="L36" s="47">
        <f t="shared" si="108"/>
        <v>0.25283542278284232</v>
      </c>
      <c r="M36" s="47">
        <f t="shared" ref="M36" si="121">D36/$I36</f>
        <v>1.305914553650862E-3</v>
      </c>
      <c r="N36" s="47">
        <f t="shared" si="109"/>
        <v>3.6311369694090247E-2</v>
      </c>
      <c r="O36" s="47">
        <f t="shared" si="110"/>
        <v>1.1017819489582489E-2</v>
      </c>
      <c r="P36" s="47">
        <f t="shared" si="111"/>
        <v>2.6264696188402431E-3</v>
      </c>
      <c r="Q36" s="47">
        <f t="shared" si="112"/>
        <v>1.4285109544249618E-3</v>
      </c>
      <c r="R36" s="86"/>
      <c r="S36" s="47" t="s">
        <v>21</v>
      </c>
      <c r="T36" s="47" t="s">
        <v>21</v>
      </c>
      <c r="U36" s="47" t="s">
        <v>21</v>
      </c>
      <c r="V36" s="47" t="s">
        <v>21</v>
      </c>
      <c r="W36" s="47" t="s">
        <v>21</v>
      </c>
      <c r="X36" s="47" t="s">
        <v>21</v>
      </c>
      <c r="Y36" s="47" t="s">
        <v>21</v>
      </c>
      <c r="Z36" s="47" t="s">
        <v>21</v>
      </c>
      <c r="AB36" s="47">
        <f t="shared" si="113"/>
        <v>-0.13298990503378971</v>
      </c>
      <c r="AC36" s="47">
        <f t="shared" si="114"/>
        <v>-7.5682290528905627E-2</v>
      </c>
      <c r="AD36" s="47">
        <f t="shared" si="115"/>
        <v>0.19669623738146225</v>
      </c>
      <c r="AE36" s="47">
        <f t="shared" si="116"/>
        <v>-0.14382042160311892</v>
      </c>
      <c r="AF36" s="47">
        <f t="shared" si="117"/>
        <v>1.9695682397466552E-2</v>
      </c>
      <c r="AG36" s="47">
        <f t="shared" si="118"/>
        <v>-0.16355007119126719</v>
      </c>
      <c r="AH36" s="47">
        <f t="shared" si="119"/>
        <v>-6.6583051586868724E-2</v>
      </c>
      <c r="AI36" s="47">
        <f t="shared" si="120"/>
        <v>-0.11778793039911439</v>
      </c>
    </row>
    <row r="37" spans="1:40">
      <c r="A37" s="17">
        <v>45688</v>
      </c>
      <c r="B37" s="35">
        <v>974.22380952380934</v>
      </c>
      <c r="C37" s="37">
        <v>390.34399999999999</v>
      </c>
      <c r="D37" s="37">
        <v>1.7835000000000001</v>
      </c>
      <c r="E37" s="37">
        <v>56.180619047619047</v>
      </c>
      <c r="F37" s="35">
        <v>13.061</v>
      </c>
      <c r="G37" s="37">
        <v>3.5825714285714283</v>
      </c>
      <c r="H37" s="38">
        <v>2.0141</v>
      </c>
      <c r="I37" s="35">
        <v>1441.1895999999997</v>
      </c>
      <c r="J37" s="36"/>
      <c r="K37" s="47">
        <f t="shared" ref="K37" si="122">B37/$I37</f>
        <v>0.67598587272889665</v>
      </c>
      <c r="L37" s="47">
        <f t="shared" ref="L37" si="123">C37/$I37</f>
        <v>0.27084847129066159</v>
      </c>
      <c r="M37" s="47">
        <f t="shared" ref="M37" si="124">D37/$I37</f>
        <v>1.2375193381911724E-3</v>
      </c>
      <c r="N37" s="47">
        <f t="shared" ref="N37" si="125">E37/$I37</f>
        <v>3.8982115224547177E-2</v>
      </c>
      <c r="O37" s="47">
        <f t="shared" ref="O37" si="126">F37/$I37</f>
        <v>9.0626521312671161E-3</v>
      </c>
      <c r="P37" s="47">
        <f t="shared" ref="P37" si="127">G37/$I37</f>
        <v>2.4858432426735728E-3</v>
      </c>
      <c r="Q37" s="47">
        <f t="shared" ref="Q37" si="128">H37/$I37</f>
        <v>1.3975260437627363E-3</v>
      </c>
      <c r="R37" s="86"/>
      <c r="S37" s="47" t="s">
        <v>21</v>
      </c>
      <c r="T37" s="47" t="s">
        <v>21</v>
      </c>
      <c r="U37" s="47" t="s">
        <v>21</v>
      </c>
      <c r="V37" s="47" t="s">
        <v>21</v>
      </c>
      <c r="W37" s="47" t="s">
        <v>21</v>
      </c>
      <c r="X37" s="47" t="s">
        <v>21</v>
      </c>
      <c r="Y37" s="47" t="s">
        <v>21</v>
      </c>
      <c r="Z37" s="47" t="s">
        <v>21</v>
      </c>
      <c r="AB37" s="47">
        <f t="shared" ref="AB37" si="129">B37/B36-1</f>
        <v>0.17073435917391033</v>
      </c>
      <c r="AC37" s="47">
        <f t="shared" ref="AC37" si="130">C37/C36-1</f>
        <v>0.2884438982735873</v>
      </c>
      <c r="AD37" s="47">
        <f t="shared" ref="AD37" si="131">D37/D36-1</f>
        <v>0.13976226993865049</v>
      </c>
      <c r="AE37" s="47">
        <f t="shared" ref="AE37" si="132">E37/E36-1</f>
        <v>0.29121871938973753</v>
      </c>
      <c r="AF37" s="47">
        <f t="shared" ref="AF37" si="133">F37/F36-1</f>
        <v>-1.0680199969701598E-2</v>
      </c>
      <c r="AG37" s="47">
        <f t="shared" ref="AG37" si="134">G37/G36-1</f>
        <v>0.13835678620063541</v>
      </c>
      <c r="AH37" s="47">
        <f t="shared" ref="AH37" si="135">H37/H36-1</f>
        <v>0.17666647192849205</v>
      </c>
      <c r="AI37" s="47">
        <f t="shared" ref="AI37" si="136">I37/I36-1</f>
        <v>0.20275464801269405</v>
      </c>
    </row>
    <row r="38" spans="1:40">
      <c r="A38" s="17">
        <v>45716</v>
      </c>
      <c r="B38" s="35">
        <v>1075.2052631578947</v>
      </c>
      <c r="C38" s="37">
        <v>348.1497</v>
      </c>
      <c r="D38" s="52">
        <v>1.4885999999999999</v>
      </c>
      <c r="E38" s="37">
        <v>62.119157894736844</v>
      </c>
      <c r="F38" s="35">
        <v>13.788</v>
      </c>
      <c r="G38" s="37">
        <v>3.4687368421052636</v>
      </c>
      <c r="H38" s="38">
        <v>1.8103</v>
      </c>
      <c r="I38" s="35">
        <v>1506.0297578947368</v>
      </c>
      <c r="J38" s="36"/>
      <c r="K38" s="47">
        <f t="shared" ref="K38:K41" si="137">B38/$I38</f>
        <v>0.7139336108875517</v>
      </c>
      <c r="L38" s="47">
        <f t="shared" ref="L38:L41" si="138">C38/$I38</f>
        <v>0.23117053177400346</v>
      </c>
      <c r="M38" s="47">
        <f t="shared" ref="M38:M41" si="139">D38/$I38</f>
        <v>9.8842668426479059E-4</v>
      </c>
      <c r="N38" s="47">
        <f t="shared" ref="N38:N41" si="140">E38/$I38</f>
        <v>4.1246965784774776E-2</v>
      </c>
      <c r="O38" s="47">
        <f t="shared" ref="O38:O41" si="141">F38/$I38</f>
        <v>9.1551975833957626E-3</v>
      </c>
      <c r="P38" s="47">
        <f t="shared" ref="P38:P41" si="142">G38/$I38</f>
        <v>2.303232604748909E-3</v>
      </c>
      <c r="Q38" s="47">
        <f t="shared" ref="Q38:Q41" si="143">H38/$I38</f>
        <v>1.2020346812606142E-3</v>
      </c>
      <c r="R38" s="86"/>
      <c r="S38" s="47" t="s">
        <v>21</v>
      </c>
      <c r="T38" s="47" t="s">
        <v>21</v>
      </c>
      <c r="U38" s="47" t="s">
        <v>21</v>
      </c>
      <c r="V38" s="47" t="s">
        <v>21</v>
      </c>
      <c r="W38" s="47" t="s">
        <v>21</v>
      </c>
      <c r="X38" s="47" t="s">
        <v>21</v>
      </c>
      <c r="Y38" s="47" t="s">
        <v>21</v>
      </c>
      <c r="Z38" s="47" t="s">
        <v>21</v>
      </c>
      <c r="AB38" s="47">
        <f t="shared" ref="AB38:AB41" si="144">B38/B37-1</f>
        <v>0.10365323927306203</v>
      </c>
      <c r="AC38" s="47">
        <f t="shared" ref="AC38:AC41" si="145">C38/C37-1</f>
        <v>-0.10809516733957736</v>
      </c>
      <c r="AD38" s="47">
        <f t="shared" ref="AD38:AD41" si="146">D38/D37-1</f>
        <v>-0.16534903280067292</v>
      </c>
      <c r="AE38" s="47">
        <f t="shared" ref="AE38:AE41" si="147">E38/E37-1</f>
        <v>0.1057044038992212</v>
      </c>
      <c r="AF38" s="47">
        <f t="shared" ref="AF38:AF41" si="148">F38/F37-1</f>
        <v>5.5661894188806293E-2</v>
      </c>
      <c r="AG38" s="47">
        <f t="shared" ref="AG38:AG41" si="149">G38/G37-1</f>
        <v>-3.1774547621945648E-2</v>
      </c>
      <c r="AH38" s="47">
        <f t="shared" ref="AH38:AH41" si="150">H38/H37-1</f>
        <v>-0.10118663422868779</v>
      </c>
      <c r="AI38" s="47">
        <f t="shared" ref="AI38:AI41" si="151">I38/I37-1</f>
        <v>4.4990720093134984E-2</v>
      </c>
    </row>
    <row r="39" spans="1:40">
      <c r="A39" s="17">
        <v>45747</v>
      </c>
      <c r="B39" s="35">
        <v>1097.0666666666668</v>
      </c>
      <c r="C39" s="37">
        <v>349.90129999999999</v>
      </c>
      <c r="D39" s="37">
        <v>1.7307000000000001</v>
      </c>
      <c r="E39" s="37">
        <v>64.653333333333336</v>
      </c>
      <c r="F39" s="35">
        <v>14.255000000000001</v>
      </c>
      <c r="G39" s="37">
        <v>3.2323333333333335</v>
      </c>
      <c r="H39" s="38">
        <v>2.6215999999999999</v>
      </c>
      <c r="I39" s="38">
        <v>1533.4609333333337</v>
      </c>
      <c r="J39" s="36"/>
      <c r="K39" s="47">
        <f t="shared" si="137"/>
        <v>0.71541872558953135</v>
      </c>
      <c r="L39" s="47">
        <f t="shared" si="138"/>
        <v>0.22817751166272504</v>
      </c>
      <c r="M39" s="47">
        <f t="shared" si="139"/>
        <v>1.1286234702033923E-3</v>
      </c>
      <c r="N39" s="47">
        <f t="shared" si="140"/>
        <v>4.2161708803884743E-2</v>
      </c>
      <c r="O39" s="47">
        <f t="shared" si="141"/>
        <v>9.2959655444325179E-3</v>
      </c>
      <c r="P39" s="47">
        <f t="shared" si="142"/>
        <v>2.1078680669791212E-3</v>
      </c>
      <c r="Q39" s="47">
        <f t="shared" si="143"/>
        <v>1.709596862243724E-3</v>
      </c>
      <c r="R39" s="86"/>
      <c r="S39" s="47" t="s">
        <v>21</v>
      </c>
      <c r="T39" s="47" t="s">
        <v>21</v>
      </c>
      <c r="U39" s="47" t="s">
        <v>21</v>
      </c>
      <c r="V39" s="47" t="s">
        <v>21</v>
      </c>
      <c r="W39" s="47" t="s">
        <v>21</v>
      </c>
      <c r="X39" s="47" t="s">
        <v>21</v>
      </c>
      <c r="Y39" s="47" t="s">
        <v>21</v>
      </c>
      <c r="Z39" s="47" t="s">
        <v>21</v>
      </c>
      <c r="AB39" s="47">
        <f t="shared" si="144"/>
        <v>2.0332307009514494E-2</v>
      </c>
      <c r="AC39" s="47">
        <f t="shared" si="145"/>
        <v>5.0311690631932304E-3</v>
      </c>
      <c r="AD39" s="47">
        <f t="shared" si="146"/>
        <v>0.16263603385731584</v>
      </c>
      <c r="AE39" s="47">
        <f t="shared" si="147"/>
        <v>4.0795392669210839E-2</v>
      </c>
      <c r="AF39" s="47">
        <f t="shared" si="148"/>
        <v>3.3870031911807486E-2</v>
      </c>
      <c r="AG39" s="47">
        <f t="shared" si="149"/>
        <v>-6.8152621410291436E-2</v>
      </c>
      <c r="AH39" s="47">
        <f t="shared" si="150"/>
        <v>0.44815776390653483</v>
      </c>
      <c r="AI39" s="47">
        <f t="shared" si="151"/>
        <v>1.8214232019520438E-2</v>
      </c>
    </row>
    <row r="40" spans="1:40">
      <c r="A40" s="17">
        <v>45777</v>
      </c>
      <c r="B40" s="60">
        <v>1355.2714285714287</v>
      </c>
      <c r="C40" s="60">
        <v>344.92250000000001</v>
      </c>
      <c r="D40" s="60">
        <v>1.6964999999999999</v>
      </c>
      <c r="E40" s="61">
        <v>65.743952380952379</v>
      </c>
      <c r="F40" s="60">
        <v>20.149999999999999</v>
      </c>
      <c r="G40" s="60">
        <v>3.7803333333333335</v>
      </c>
      <c r="H40" s="60">
        <v>2.8309000000000002</v>
      </c>
      <c r="I40" s="60">
        <v>1794.3956142857146</v>
      </c>
      <c r="K40" s="47">
        <f t="shared" si="137"/>
        <v>0.75528017221047117</v>
      </c>
      <c r="L40" s="47">
        <f t="shared" si="138"/>
        <v>0.19222210378467819</v>
      </c>
      <c r="M40" s="47">
        <f t="shared" si="139"/>
        <v>9.4544368393104691E-4</v>
      </c>
      <c r="N40" s="47">
        <f t="shared" si="140"/>
        <v>3.6638493684193897E-2</v>
      </c>
      <c r="O40" s="47">
        <f t="shared" si="141"/>
        <v>1.1229407740177185E-2</v>
      </c>
      <c r="P40" s="47">
        <f t="shared" si="142"/>
        <v>2.1067446349272039E-3</v>
      </c>
      <c r="Q40" s="47">
        <f t="shared" si="143"/>
        <v>1.5776342616212208E-3</v>
      </c>
      <c r="R40" s="86"/>
      <c r="S40" s="47" t="s">
        <v>21</v>
      </c>
      <c r="T40" s="47" t="s">
        <v>21</v>
      </c>
      <c r="U40" s="47" t="s">
        <v>21</v>
      </c>
      <c r="V40" s="47" t="s">
        <v>21</v>
      </c>
      <c r="W40" s="47" t="s">
        <v>21</v>
      </c>
      <c r="X40" s="47" t="s">
        <v>21</v>
      </c>
      <c r="Y40" s="47" t="s">
        <v>21</v>
      </c>
      <c r="Z40" s="47" t="s">
        <v>21</v>
      </c>
      <c r="AB40" s="47">
        <f t="shared" si="144"/>
        <v>0.23535922633516204</v>
      </c>
      <c r="AC40" s="47">
        <f t="shared" si="145"/>
        <v>-1.4229155478987843E-2</v>
      </c>
      <c r="AD40" s="47">
        <f t="shared" si="146"/>
        <v>-1.9760790431617381E-2</v>
      </c>
      <c r="AE40" s="47">
        <f t="shared" si="147"/>
        <v>1.6868721091241046E-2</v>
      </c>
      <c r="AF40" s="47">
        <f t="shared" si="148"/>
        <v>0.41353910908453151</v>
      </c>
      <c r="AG40" s="47">
        <f t="shared" si="149"/>
        <v>0.16953697019696823</v>
      </c>
      <c r="AH40" s="47">
        <f t="shared" si="150"/>
        <v>7.9836740921574778E-2</v>
      </c>
      <c r="AI40" s="47">
        <f t="shared" si="151"/>
        <v>0.17016063160160111</v>
      </c>
    </row>
    <row r="41" spans="1:40">
      <c r="A41" s="17">
        <v>45808</v>
      </c>
      <c r="B41" s="34">
        <v>1106.0714285714287</v>
      </c>
      <c r="C41" s="34">
        <v>340.72620000000001</v>
      </c>
      <c r="D41" s="34">
        <v>2.5590000000000002</v>
      </c>
      <c r="E41" s="50">
        <v>59.034619047619046</v>
      </c>
      <c r="F41" s="34">
        <v>15.69</v>
      </c>
      <c r="G41" s="37">
        <v>3.8067619047619048</v>
      </c>
      <c r="H41" s="38">
        <v>2.3119000000000001</v>
      </c>
      <c r="I41" s="34">
        <v>1530.1999095238098</v>
      </c>
      <c r="K41" s="47">
        <f t="shared" si="137"/>
        <v>0.72282805775072378</v>
      </c>
      <c r="L41" s="47">
        <f t="shared" si="138"/>
        <v>0.22266776901459381</v>
      </c>
      <c r="M41" s="47">
        <f t="shared" si="139"/>
        <v>1.672330513204871E-3</v>
      </c>
      <c r="N41" s="47">
        <f t="shared" si="140"/>
        <v>3.8579677518076907E-2</v>
      </c>
      <c r="O41" s="47">
        <f t="shared" si="141"/>
        <v>1.0253562232193992E-2</v>
      </c>
      <c r="P41" s="47">
        <f t="shared" si="142"/>
        <v>2.4877546267445209E-3</v>
      </c>
      <c r="Q41" s="47">
        <f t="shared" si="143"/>
        <v>1.5108483444620326E-3</v>
      </c>
      <c r="R41" s="86"/>
      <c r="S41" s="47" t="s">
        <v>21</v>
      </c>
      <c r="T41" s="47" t="s">
        <v>21</v>
      </c>
      <c r="U41" s="47" t="s">
        <v>21</v>
      </c>
      <c r="V41" s="47" t="s">
        <v>21</v>
      </c>
      <c r="W41" s="47" t="s">
        <v>21</v>
      </c>
      <c r="X41" s="47" t="s">
        <v>21</v>
      </c>
      <c r="Y41" s="47" t="s">
        <v>21</v>
      </c>
      <c r="Z41" s="47" t="s">
        <v>21</v>
      </c>
      <c r="AB41" s="47">
        <f t="shared" si="144"/>
        <v>-0.18387460603569139</v>
      </c>
      <c r="AC41" s="47">
        <f t="shared" si="145"/>
        <v>-1.2165921330153928E-2</v>
      </c>
      <c r="AD41" s="47">
        <f t="shared" si="146"/>
        <v>0.50839964633068102</v>
      </c>
      <c r="AE41" s="47">
        <f t="shared" si="147"/>
        <v>-0.10205247920685079</v>
      </c>
      <c r="AF41" s="47">
        <f t="shared" si="148"/>
        <v>-0.22133995037220844</v>
      </c>
      <c r="AG41" s="47">
        <f t="shared" si="149"/>
        <v>6.991069066723643E-3</v>
      </c>
      <c r="AH41" s="47">
        <f t="shared" si="150"/>
        <v>-0.18333392207425203</v>
      </c>
      <c r="AI41" s="47">
        <f t="shared" si="151"/>
        <v>-0.14723381101612409</v>
      </c>
    </row>
    <row r="42" spans="1:40">
      <c r="A42" s="17">
        <v>45838</v>
      </c>
      <c r="B42" s="34">
        <v>1019.6550000000001</v>
      </c>
      <c r="C42" s="34">
        <v>322.08140000000003</v>
      </c>
      <c r="D42" s="34">
        <v>1.5265</v>
      </c>
      <c r="E42" s="50">
        <v>54.495249999999999</v>
      </c>
      <c r="F42" s="34">
        <v>16.673999999999999</v>
      </c>
      <c r="G42" s="37">
        <v>2.5169000000000001</v>
      </c>
      <c r="H42" s="38">
        <v>2.0461</v>
      </c>
      <c r="I42" s="34">
        <v>1418.9951500000002</v>
      </c>
      <c r="K42" s="47">
        <f t="shared" ref="K42:K44" si="152">B42/$I42</f>
        <v>0.71857539470800869</v>
      </c>
      <c r="L42" s="47">
        <f t="shared" ref="L42:L44" si="153">C42/$I42</f>
        <v>0.22697850658615709</v>
      </c>
      <c r="M42" s="47">
        <f t="shared" ref="M42:M44" si="154">D42/$I42</f>
        <v>1.0757612526018851E-3</v>
      </c>
      <c r="N42" s="47">
        <f t="shared" ref="N42:N44" si="155">E42/$I42</f>
        <v>3.8404112938652389E-2</v>
      </c>
      <c r="O42" s="47">
        <f t="shared" ref="O42:O44" si="156">F42/$I42</f>
        <v>1.1750568703494156E-2</v>
      </c>
      <c r="P42" s="47">
        <f t="shared" ref="P42:P44" si="157">G42/$I42</f>
        <v>1.7737199454134849E-3</v>
      </c>
      <c r="Q42" s="47">
        <f t="shared" ref="Q42:Q44" si="158">H42/$I42</f>
        <v>1.4419358656722679E-3</v>
      </c>
      <c r="R42" s="86"/>
      <c r="S42" s="47" t="s">
        <v>21</v>
      </c>
      <c r="T42" s="47" t="s">
        <v>21</v>
      </c>
      <c r="U42" s="47" t="s">
        <v>21</v>
      </c>
      <c r="V42" s="47" t="s">
        <v>21</v>
      </c>
      <c r="W42" s="47" t="s">
        <v>21</v>
      </c>
      <c r="X42" s="47" t="s">
        <v>21</v>
      </c>
      <c r="Y42" s="47" t="s">
        <v>21</v>
      </c>
      <c r="Z42" s="47" t="s">
        <v>21</v>
      </c>
      <c r="AB42" s="47">
        <f t="shared" ref="AB42:AB44" si="159">B42/B41-1</f>
        <v>-7.8129157248950643E-2</v>
      </c>
      <c r="AC42" s="47">
        <f t="shared" ref="AC42:AC44" si="160">C42/C41-1</f>
        <v>-5.4720769931986379E-2</v>
      </c>
      <c r="AD42" s="47">
        <f t="shared" ref="AD42:AD44" si="161">D42/D41-1</f>
        <v>-0.40347792106291525</v>
      </c>
      <c r="AE42" s="47">
        <f t="shared" ref="AE42:AE44" si="162">E42/E41-1</f>
        <v>-7.6893340227324192E-2</v>
      </c>
      <c r="AF42" s="47">
        <f t="shared" ref="AF42:AF44" si="163">F42/F41-1</f>
        <v>6.2715105162523876E-2</v>
      </c>
      <c r="AG42" s="47">
        <f t="shared" ref="AG42:AG44" si="164">G42/G41-1</f>
        <v>-0.33883440494358408</v>
      </c>
      <c r="AH42" s="47">
        <f t="shared" ref="AH42:AH44" si="165">H42/H41-1</f>
        <v>-0.11497037069077387</v>
      </c>
      <c r="AI42" s="47">
        <f t="shared" ref="AI42:AI44" si="166">I42/I41-1</f>
        <v>-7.2673353874668556E-2</v>
      </c>
    </row>
    <row r="43" spans="1:40">
      <c r="A43" s="17">
        <v>45869</v>
      </c>
      <c r="B43" s="34">
        <v>924.76818181818169</v>
      </c>
      <c r="C43" s="34">
        <v>325.63069999999999</v>
      </c>
      <c r="D43" s="34">
        <v>1.3745000000000001</v>
      </c>
      <c r="E43" s="50">
        <v>54.795181818181817</v>
      </c>
      <c r="F43" s="34">
        <v>15.532</v>
      </c>
      <c r="G43" s="37">
        <v>3.0504545454545453</v>
      </c>
      <c r="H43" s="38">
        <v>2.0594999999999999</v>
      </c>
      <c r="I43" s="34">
        <v>1327.2105181818181</v>
      </c>
      <c r="K43" s="47">
        <f t="shared" si="152"/>
        <v>0.69677580847162579</v>
      </c>
      <c r="L43" s="47">
        <f t="shared" si="153"/>
        <v>0.24534969813687912</v>
      </c>
      <c r="M43" s="47">
        <f t="shared" si="154"/>
        <v>1.0356307316513472E-3</v>
      </c>
      <c r="N43" s="47">
        <f t="shared" si="155"/>
        <v>4.1285976163937602E-2</v>
      </c>
      <c r="O43" s="47">
        <f t="shared" si="156"/>
        <v>1.1702740286656039E-2</v>
      </c>
      <c r="P43" s="47">
        <f t="shared" si="157"/>
        <v>2.2983953967102718E-3</v>
      </c>
      <c r="Q43" s="47">
        <f t="shared" si="158"/>
        <v>1.551750812539796E-3</v>
      </c>
      <c r="R43" s="86"/>
      <c r="S43" s="47" t="s">
        <v>21</v>
      </c>
      <c r="T43" s="47" t="s">
        <v>21</v>
      </c>
      <c r="U43" s="47" t="s">
        <v>21</v>
      </c>
      <c r="V43" s="47" t="s">
        <v>21</v>
      </c>
      <c r="W43" s="47" t="s">
        <v>21</v>
      </c>
      <c r="X43" s="47" t="s">
        <v>21</v>
      </c>
      <c r="Y43" s="47" t="s">
        <v>21</v>
      </c>
      <c r="Z43" s="47" t="s">
        <v>21</v>
      </c>
      <c r="AB43" s="47">
        <f t="shared" si="159"/>
        <v>-9.3057767756563159E-2</v>
      </c>
      <c r="AC43" s="47">
        <f t="shared" si="160"/>
        <v>1.1019885035273624E-2</v>
      </c>
      <c r="AD43" s="47">
        <f t="shared" si="161"/>
        <v>-9.9574189321978368E-2</v>
      </c>
      <c r="AE43" s="47">
        <f t="shared" si="162"/>
        <v>5.5038158037961082E-3</v>
      </c>
      <c r="AF43" s="47">
        <f t="shared" si="163"/>
        <v>-6.8489864459637784E-2</v>
      </c>
      <c r="AG43" s="47">
        <f t="shared" si="164"/>
        <v>0.21198877406911087</v>
      </c>
      <c r="AH43" s="47">
        <f t="shared" si="165"/>
        <v>6.5490445237279538E-3</v>
      </c>
      <c r="AI43" s="47">
        <f t="shared" si="166"/>
        <v>-6.468283687804155E-2</v>
      </c>
    </row>
    <row r="44" spans="1:40">
      <c r="A44" s="17">
        <v>45900</v>
      </c>
      <c r="B44" s="35">
        <v>1020.8095238095239</v>
      </c>
      <c r="C44" s="37">
        <v>338.91750000000002</v>
      </c>
      <c r="D44" s="37">
        <v>1.4882</v>
      </c>
      <c r="E44" s="37">
        <v>47.84328571428572</v>
      </c>
      <c r="F44" s="35">
        <v>15.298</v>
      </c>
      <c r="G44" s="37">
        <v>3.6976666666666667</v>
      </c>
      <c r="H44" s="38">
        <v>1.6505000000000001</v>
      </c>
      <c r="I44" s="35">
        <v>1429.7046761904762</v>
      </c>
      <c r="J44" s="34"/>
      <c r="K44" s="47">
        <f t="shared" si="152"/>
        <v>0.71400026929304372</v>
      </c>
      <c r="L44" s="47">
        <f t="shared" si="153"/>
        <v>0.23705420122361467</v>
      </c>
      <c r="M44" s="47">
        <f t="shared" si="154"/>
        <v>1.0409142704669524E-3</v>
      </c>
      <c r="N44" s="47">
        <f t="shared" si="155"/>
        <v>3.3463754096242228E-2</v>
      </c>
      <c r="O44" s="47">
        <f t="shared" si="156"/>
        <v>1.0700111886576696E-2</v>
      </c>
      <c r="P44" s="47">
        <f t="shared" si="157"/>
        <v>2.586315011936098E-3</v>
      </c>
      <c r="Q44" s="47">
        <f t="shared" si="158"/>
        <v>1.1544342181196781E-3</v>
      </c>
      <c r="R44" s="86"/>
      <c r="S44" s="47" t="s">
        <v>21</v>
      </c>
      <c r="T44" s="47" t="s">
        <v>21</v>
      </c>
      <c r="U44" s="47" t="s">
        <v>21</v>
      </c>
      <c r="V44" s="47" t="s">
        <v>21</v>
      </c>
      <c r="W44" s="47" t="s">
        <v>21</v>
      </c>
      <c r="X44" s="47" t="s">
        <v>21</v>
      </c>
      <c r="Y44" s="47" t="s">
        <v>21</v>
      </c>
      <c r="Z44" s="47" t="s">
        <v>21</v>
      </c>
      <c r="AB44" s="47">
        <f t="shared" si="159"/>
        <v>0.10385450524748352</v>
      </c>
      <c r="AC44" s="47">
        <f t="shared" si="160"/>
        <v>4.0803278069297511E-2</v>
      </c>
      <c r="AD44" s="47">
        <f t="shared" si="161"/>
        <v>8.272098945070927E-2</v>
      </c>
      <c r="AE44" s="47">
        <f t="shared" si="162"/>
        <v>-0.12687057279896385</v>
      </c>
      <c r="AF44" s="47">
        <f t="shared" si="163"/>
        <v>-1.5065670873036341E-2</v>
      </c>
      <c r="AG44" s="47">
        <f t="shared" si="164"/>
        <v>0.21216907564694787</v>
      </c>
      <c r="AH44" s="47">
        <f t="shared" si="165"/>
        <v>-0.19859189123573673</v>
      </c>
      <c r="AI44" s="47">
        <f t="shared" si="166"/>
        <v>7.7225245433608869E-2</v>
      </c>
    </row>
    <row r="45" spans="1:40">
      <c r="A45" s="17">
        <v>45930</v>
      </c>
      <c r="B45" s="35">
        <v>1077.695238095238</v>
      </c>
      <c r="C45" s="37">
        <v>421.34479999999996</v>
      </c>
      <c r="D45" s="37">
        <v>2.3549000000000002</v>
      </c>
      <c r="E45" s="37">
        <v>64.936285714285717</v>
      </c>
      <c r="F45" s="35">
        <v>15.464</v>
      </c>
      <c r="G45" s="37">
        <v>5.2526666666666673</v>
      </c>
      <c r="H45" s="38">
        <v>1.9810999999999999</v>
      </c>
      <c r="I45" s="35">
        <v>1589.0289904761903</v>
      </c>
      <c r="J45" s="34"/>
      <c r="K45" s="47">
        <f t="shared" ref="K45" si="167">B45/$I45</f>
        <v>0.67820992855031614</v>
      </c>
      <c r="L45" s="47">
        <f t="shared" ref="L45" si="168">C45/$I45</f>
        <v>0.26515866137453792</v>
      </c>
      <c r="M45" s="47">
        <f t="shared" ref="M45" si="169">D45/$I45</f>
        <v>1.4819742208065684E-3</v>
      </c>
      <c r="N45" s="47">
        <f t="shared" ref="N45" si="170">E45/$I45</f>
        <v>4.0865387669752971E-2</v>
      </c>
      <c r="O45" s="47">
        <f t="shared" ref="O45" si="171">F45/$I45</f>
        <v>9.7317293093349081E-3</v>
      </c>
      <c r="P45" s="47">
        <f t="shared" ref="P45" si="172">G45/$I45</f>
        <v>3.3055826533992818E-3</v>
      </c>
      <c r="Q45" s="47">
        <f t="shared" ref="Q45" si="173">H45/$I45</f>
        <v>1.2467362218522623E-3</v>
      </c>
      <c r="R45" s="86"/>
      <c r="S45" s="47" t="s">
        <v>21</v>
      </c>
      <c r="T45" s="47" t="s">
        <v>21</v>
      </c>
      <c r="U45" s="47" t="s">
        <v>21</v>
      </c>
      <c r="V45" s="47" t="s">
        <v>21</v>
      </c>
      <c r="W45" s="47" t="s">
        <v>21</v>
      </c>
      <c r="X45" s="47" t="s">
        <v>21</v>
      </c>
      <c r="Y45" s="47" t="s">
        <v>21</v>
      </c>
      <c r="Z45" s="47" t="s">
        <v>21</v>
      </c>
      <c r="AB45" s="47">
        <f t="shared" ref="AB45" si="174">B45/B44-1</f>
        <v>5.5726081074777056E-2</v>
      </c>
      <c r="AC45" s="47">
        <f t="shared" ref="AC45" si="175">C45/C44-1</f>
        <v>0.24320756526293263</v>
      </c>
      <c r="AD45" s="47">
        <f t="shared" ref="AD45" si="176">D45/D44-1</f>
        <v>0.58238140034941566</v>
      </c>
      <c r="AE45" s="47">
        <f t="shared" ref="AE45" si="177">E45/E44-1</f>
        <v>0.35727061268486682</v>
      </c>
      <c r="AF45" s="47">
        <f t="shared" ref="AF45" si="178">F45/F44-1</f>
        <v>1.0851091645966759E-2</v>
      </c>
      <c r="AG45" s="47">
        <f t="shared" ref="AG45" si="179">G45/G44-1</f>
        <v>0.42053547282069781</v>
      </c>
      <c r="AH45" s="47">
        <f t="shared" ref="AH45" si="180">H45/H44-1</f>
        <v>0.20030293850348357</v>
      </c>
      <c r="AI45" s="47">
        <f t="shared" ref="AI45" si="181">I45/I44-1</f>
        <v>0.11143861871546945</v>
      </c>
    </row>
    <row r="46" spans="1:40">
      <c r="A46" s="17">
        <v>45961</v>
      </c>
      <c r="B46" s="35">
        <v>955.2608695652176</v>
      </c>
      <c r="C46" s="37">
        <v>349.88249999999999</v>
      </c>
      <c r="D46" s="37">
        <v>1.4922</v>
      </c>
      <c r="E46" s="37">
        <v>56.979260869565223</v>
      </c>
      <c r="F46" s="35">
        <v>14.257999999999999</v>
      </c>
      <c r="G46" s="37">
        <v>3.5855909090909091</v>
      </c>
      <c r="H46" s="38">
        <v>1.9142000000000001</v>
      </c>
      <c r="I46" s="35">
        <v>1383.3726213438736</v>
      </c>
      <c r="J46" s="34"/>
      <c r="K46" s="47">
        <f t="shared" ref="K46" si="182">B46/$I46</f>
        <v>0.69053041445712005</v>
      </c>
      <c r="L46" s="47">
        <f t="shared" ref="L46" si="183">C46/$I46</f>
        <v>0.25291992526215212</v>
      </c>
      <c r="M46" s="47">
        <f t="shared" ref="M46" si="184">D46/$I46</f>
        <v>1.0786681599570811E-3</v>
      </c>
      <c r="N46" s="47">
        <f t="shared" ref="N46" si="185">E46/$I46</f>
        <v>4.1188657336743352E-2</v>
      </c>
      <c r="O46" s="47">
        <f t="shared" ref="O46" si="186">F46/$I46</f>
        <v>1.0306695231649954E-2</v>
      </c>
      <c r="P46" s="47">
        <f t="shared" ref="P46" si="187">G46/$I46</f>
        <v>2.5919198152177512E-3</v>
      </c>
      <c r="Q46" s="47">
        <f t="shared" ref="Q46" si="188">H46/$I46</f>
        <v>1.3837197371597942E-3</v>
      </c>
      <c r="R46" s="86"/>
      <c r="S46" s="47">
        <f>B46/B34-1</f>
        <v>5.9093472675475489E-2</v>
      </c>
      <c r="T46" s="47">
        <f t="shared" ref="T46:Z46" si="189">C46/C34-1</f>
        <v>-1.9542593211693271E-3</v>
      </c>
      <c r="U46" s="47">
        <f t="shared" si="189"/>
        <v>3.3809061937092988E-2</v>
      </c>
      <c r="V46" s="47">
        <f t="shared" si="189"/>
        <v>5.8727868492230106E-2</v>
      </c>
      <c r="W46" s="47">
        <f t="shared" si="189"/>
        <v>-1.2740617642985841E-2</v>
      </c>
      <c r="X46" s="47">
        <f t="shared" si="189"/>
        <v>-6.9140224969062247E-2</v>
      </c>
      <c r="Y46" s="47">
        <f t="shared" si="189"/>
        <v>0.15049885803582175</v>
      </c>
      <c r="Z46" s="47">
        <f t="shared" si="189"/>
        <v>4.1893809687574723E-2</v>
      </c>
      <c r="AB46" s="47">
        <f t="shared" ref="AB46" si="190">B46/B45-1</f>
        <v>-0.11360759907078721</v>
      </c>
      <c r="AC46" s="47">
        <f t="shared" ref="AC46" si="191">C46/C45-1</f>
        <v>-0.16960527340078713</v>
      </c>
      <c r="AD46" s="47">
        <f t="shared" ref="AD46" si="192">D46/D45-1</f>
        <v>-0.3663425198522231</v>
      </c>
      <c r="AE46" s="47">
        <f t="shared" ref="AE46" si="193">E46/E45-1</f>
        <v>-0.12253587893417162</v>
      </c>
      <c r="AF46" s="47">
        <f t="shared" ref="AF46" si="194">F46/F45-1</f>
        <v>-7.7987584066218418E-2</v>
      </c>
      <c r="AG46" s="47">
        <f t="shared" ref="AG46" si="195">G46/G45-1</f>
        <v>-0.31737703215682667</v>
      </c>
      <c r="AH46" s="47">
        <f t="shared" ref="AH46" si="196">H46/H45-1</f>
        <v>-3.3769118166674938E-2</v>
      </c>
      <c r="AI46" s="47">
        <f t="shared" ref="AI46" si="197">I46/I45-1</f>
        <v>-0.12942266652459689</v>
      </c>
    </row>
    <row r="47" spans="1:40">
      <c r="I47" s="34"/>
    </row>
    <row r="50" spans="7:16">
      <c r="G50" s="51"/>
      <c r="P50" s="93"/>
    </row>
    <row r="51" spans="7:16">
      <c r="G51" s="51"/>
      <c r="P51" s="93"/>
    </row>
  </sheetData>
  <mergeCells count="3">
    <mergeCell ref="K7:Q7"/>
    <mergeCell ref="S7:Z7"/>
    <mergeCell ref="AB7:AI7"/>
  </mergeCells>
  <phoneticPr fontId="2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of Contents</vt:lpstr>
      <vt:lpstr>Outstanding</vt:lpstr>
      <vt:lpstr>Issuance</vt:lpstr>
      <vt:lpstr>Trading Volume</vt:lpstr>
      <vt:lpstr>Issuance!Print_Area</vt:lpstr>
    </vt:vector>
  </TitlesOfParts>
  <Company>The Bond Market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Corporate Bond Issuance</dc:title>
  <dc:subject>Corporates</dc:subject>
  <dc:creator>SIFMA</dc:creator>
  <cp:lastModifiedBy>Romulus, Justyna</cp:lastModifiedBy>
  <dcterms:created xsi:type="dcterms:W3CDTF">2007-03-06T14:59:53Z</dcterms:created>
  <dcterms:modified xsi:type="dcterms:W3CDTF">2025-11-18T20:16:42Z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