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15" windowWidth="15360" windowHeight="8895" activeTab="1"/>
  </bookViews>
  <sheets>
    <sheet name="Table of Contents" sheetId="1" r:id="rId1"/>
    <sheet name="Municipal Issuance" sheetId="2" r:id="rId2"/>
    <sheet name="Municipal Issuance - Addendum" sheetId="3" r:id="rId3"/>
  </sheets>
  <definedNames>
    <definedName name="_xlfn.IFERROR" hidden="1">#NAME?</definedName>
    <definedName name="_xlnm.Print_Area" localSheetId="1">'Municipal Issuance'!$A$1:$R$71</definedName>
  </definedNames>
  <calcPr fullCalcOnLoad="1"/>
</workbook>
</file>

<file path=xl/sharedStrings.xml><?xml version="1.0" encoding="utf-8"?>
<sst xmlns="http://schemas.openxmlformats.org/spreadsheetml/2006/main" count="157" uniqueCount="84">
  <si>
    <t>Jan</t>
  </si>
  <si>
    <t>Feb</t>
  </si>
  <si>
    <t>Mar</t>
  </si>
  <si>
    <t>Apr</t>
  </si>
  <si>
    <t>May</t>
  </si>
  <si>
    <t>Jun</t>
  </si>
  <si>
    <t>Jul</t>
  </si>
  <si>
    <t>Aug</t>
  </si>
  <si>
    <t>Sep</t>
  </si>
  <si>
    <t>Oct</t>
  </si>
  <si>
    <t>Nov</t>
  </si>
  <si>
    <t>Dec</t>
  </si>
  <si>
    <t>% Change</t>
  </si>
  <si>
    <t>Total</t>
  </si>
  <si>
    <t>New Capital</t>
  </si>
  <si>
    <t>Refunding</t>
  </si>
  <si>
    <t>USD Billions</t>
  </si>
  <si>
    <t>GO</t>
  </si>
  <si>
    <t>Revenue</t>
  </si>
  <si>
    <t>Callable</t>
  </si>
  <si>
    <t>Non-Callable</t>
  </si>
  <si>
    <t>Competitive</t>
  </si>
  <si>
    <t>Negotiated</t>
  </si>
  <si>
    <t>Average Maturity</t>
  </si>
  <si>
    <t>Table</t>
  </si>
  <si>
    <t>Description</t>
  </si>
  <si>
    <t>Time Period</t>
  </si>
  <si>
    <t>Currency</t>
  </si>
  <si>
    <t>Value</t>
  </si>
  <si>
    <t>Last Value</t>
  </si>
  <si>
    <t>Last Updated</t>
  </si>
  <si>
    <t>1.1.</t>
  </si>
  <si>
    <t>A, M</t>
  </si>
  <si>
    <t>USD</t>
  </si>
  <si>
    <t>Billions</t>
  </si>
  <si>
    <t>1.2.</t>
  </si>
  <si>
    <t>2.1.</t>
  </si>
  <si>
    <t>FAQ</t>
  </si>
  <si>
    <t>Contact</t>
  </si>
  <si>
    <t>All data are subject to revision.</t>
  </si>
  <si>
    <t>Issuance</t>
  </si>
  <si>
    <t>Source:</t>
  </si>
  <si>
    <t>Thomson Reuters</t>
  </si>
  <si>
    <t>US Municipal Bond Issuance</t>
  </si>
  <si>
    <t>Years</t>
  </si>
  <si>
    <t>Private Placement</t>
  </si>
  <si>
    <t>Total - Bond Type</t>
  </si>
  <si>
    <t>Total - Bid Type</t>
  </si>
  <si>
    <t>Coupon Type</t>
  </si>
  <si>
    <t>Convertible</t>
  </si>
  <si>
    <t>Fixed rate</t>
  </si>
  <si>
    <t>Linked rate</t>
  </si>
  <si>
    <t>Variable rate long</t>
  </si>
  <si>
    <t>Variable rate no put</t>
  </si>
  <si>
    <t>Variable rate short</t>
  </si>
  <si>
    <t>Zero coupon</t>
  </si>
  <si>
    <t>U.S. Municipal Bond Issuance</t>
  </si>
  <si>
    <t>All issuance figures are based on deals with maturity of 13 months or greater.</t>
  </si>
  <si>
    <t>Auction Rate</t>
  </si>
  <si>
    <t>Q1</t>
  </si>
  <si>
    <t>Q2</t>
  </si>
  <si>
    <t>Q3</t>
  </si>
  <si>
    <t>Q4</t>
  </si>
  <si>
    <t>N/A</t>
  </si>
  <si>
    <t>Average maturity is based on issuance, rather than outstanding, volumes. Maturity year is based on final date of maturity of the issue.</t>
  </si>
  <si>
    <t>Capital Type</t>
  </si>
  <si>
    <t>Callable Status</t>
  </si>
  <si>
    <t>Average Final Maturity at Issuance</t>
  </si>
  <si>
    <t>Tax Type</t>
  </si>
  <si>
    <t>AMT</t>
  </si>
  <si>
    <t>Taxable</t>
  </si>
  <si>
    <t>Tax Exempt</t>
  </si>
  <si>
    <t>2017 July</t>
  </si>
  <si>
    <t>Beginning in July, taxable types have now been broken out by issuance.</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</si>
  <si>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</si>
  <si>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 applicable to SIFMA's website, available here: 
http://www.sifma.org/legal/</t>
  </si>
  <si>
    <t>YTD '19</t>
  </si>
  <si>
    <t>Research</t>
  </si>
  <si>
    <t>research@sifma.org</t>
  </si>
  <si>
    <t>YTD '20</t>
  </si>
  <si>
    <t>US Municipal Issuance: Bond Type and Bid Type</t>
  </si>
  <si>
    <t>US Municipal Issuance: Tax Type, Coupon Type, Capital Type, Call Status, and Average Maturity</t>
  </si>
  <si>
    <t>Note: Excludes Private Placements</t>
  </si>
  <si>
    <t>December 2020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</si>
</sst>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mmm\-yy;@"/>
    <numFmt numFmtId="168" formatCode="#,##0.000"/>
    <numFmt numFmtId="169" formatCode="&quot;$&quot;#,##0.0"/>
    <numFmt numFmtId="170" formatCode="#,###,###,###,###,###.0"/>
    <numFmt numFmtId="171" formatCode="################.0"/>
    <numFmt numFmtId="172" formatCode="_(* #,##0.0_);_(* \(#,##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0.0000"/>
    <numFmt numFmtId="179" formatCode="0.00000"/>
    <numFmt numFmtId="180" formatCode="#,##0.00000"/>
    <numFmt numFmtId="181" formatCode="_(* #,##0.000_);_(* \(#,##0.000\);_(* &quot;-&quot;??_);_(@_)"/>
    <numFmt numFmtId="182" formatCode="_(* #,##0.0000_);_(* \(#,##0.0000\);_(* &quot;-&quot;??_);_(@_)"/>
    <numFmt numFmtId="183" formatCode="[$-409]dddd\,\ mmmm\ d\,\ yyyy"/>
    <numFmt numFmtId="184" formatCode="[$-409]h:mm:ss\ AM/PM"/>
    <numFmt numFmtId="185" formatCode="#,##0.0_);\(#,##0.0\)"/>
    <numFmt numFmtId="186" formatCode="mmm\-yyyy"/>
    <numFmt numFmtId="187" formatCode="_(* #,##0.0_);_(* \(#,##0.0\);_(* &quot;-&quot;?_);_(@_)"/>
  </numFmts>
  <fonts count="45">
    <font>
      <sz val="10"/>
      <name val="Arial"/>
      <family val="0"/>
    </font>
    <font>
      <sz val="12"/>
      <name val="Times New Roman"/>
      <family val="1"/>
    </font>
    <font>
      <sz val="9"/>
      <name val="Times New Roman"/>
      <family val="1"/>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
      <b/>
      <sz val="20"/>
      <name val="Times New Roman"/>
      <family val="1"/>
    </font>
    <font>
      <u val="single"/>
      <sz val="7.5"/>
      <color indexed="12"/>
      <name val="N Helvetica Narrow"/>
      <family val="0"/>
    </font>
    <font>
      <u val="single"/>
      <sz val="11"/>
      <color indexed="12"/>
      <name val="Garamond"/>
      <family val="1"/>
    </font>
    <font>
      <sz val="11"/>
      <name val="Garamond"/>
      <family val="1"/>
    </font>
    <font>
      <b/>
      <sz val="11"/>
      <name val="Garamond"/>
      <family val="1"/>
    </font>
    <font>
      <sz val="10"/>
      <name val="Times New Roman"/>
      <family val="1"/>
    </font>
    <font>
      <b/>
      <sz val="9"/>
      <name val="Times New Roman"/>
      <family val="1"/>
    </font>
    <font>
      <u val="single"/>
      <sz val="11"/>
      <color indexed="12"/>
      <name val="Calibri"/>
      <family val="2"/>
    </font>
    <font>
      <u val="single"/>
      <sz val="10"/>
      <color indexed="12"/>
      <name val="Arial"/>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u val="single"/>
      <sz val="11"/>
      <color theme="10"/>
      <name val="Calibri"/>
      <family val="2"/>
    </font>
    <font>
      <u val="single"/>
      <sz val="10"/>
      <color theme="10"/>
      <name val="Arial"/>
      <family val="2"/>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1" applyNumberFormat="0" applyAlignment="0" applyProtection="0"/>
    <xf numFmtId="0" fontId="7" fillId="15" borderId="1" applyNumberFormat="0" applyAlignment="0" applyProtection="0"/>
    <xf numFmtId="0" fontId="8" fillId="16" borderId="2" applyNumberFormat="0" applyAlignment="0" applyProtection="0"/>
    <xf numFmtId="0" fontId="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2" fillId="0" borderId="0" applyFont="0" applyFill="0" applyBorder="0" applyAlignment="0" applyProtection="0"/>
    <xf numFmtId="43" fontId="0" fillId="0" borderId="0" applyFont="0" applyFill="0" applyBorder="0" applyAlignment="0" applyProtection="0"/>
    <xf numFmtId="4" fontId="22"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7" borderId="0" applyNumberFormat="0" applyBorder="0" applyAlignment="0" applyProtection="0"/>
    <xf numFmtId="0" fontId="1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18" fillId="15" borderId="8" applyNumberFormat="0" applyAlignment="0" applyProtection="0"/>
    <xf numFmtId="0" fontId="18"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67">
    <xf numFmtId="0" fontId="0" fillId="0" borderId="0" xfId="0" applyAlignment="1">
      <alignment/>
    </xf>
    <xf numFmtId="1" fontId="23" fillId="18" borderId="0" xfId="0" applyNumberFormat="1" applyFont="1" applyFill="1" applyAlignment="1">
      <alignment horizontal="left"/>
    </xf>
    <xf numFmtId="0" fontId="2" fillId="18" borderId="0" xfId="0" applyFont="1" applyFill="1" applyAlignment="1">
      <alignment horizontal="center"/>
    </xf>
    <xf numFmtId="166" fontId="2" fillId="18" borderId="0" xfId="0" applyNumberFormat="1" applyFont="1" applyFill="1" applyAlignment="1">
      <alignment horizontal="center"/>
    </xf>
    <xf numFmtId="0" fontId="2" fillId="18" borderId="0" xfId="126" applyFont="1" applyFill="1" applyAlignment="1">
      <alignment horizontal="center"/>
      <protection/>
    </xf>
    <xf numFmtId="164" fontId="2" fillId="18" borderId="0" xfId="126" applyNumberFormat="1" applyFont="1" applyFill="1" applyAlignment="1">
      <alignment horizontal="center"/>
      <protection/>
    </xf>
    <xf numFmtId="0" fontId="2" fillId="18" borderId="0" xfId="164" applyFont="1" applyFill="1" applyAlignment="1">
      <alignment horizontal="center"/>
      <protection/>
    </xf>
    <xf numFmtId="164" fontId="2" fillId="18" borderId="0" xfId="0" applyNumberFormat="1" applyFont="1" applyFill="1" applyAlignment="1">
      <alignment horizontal="center"/>
    </xf>
    <xf numFmtId="0" fontId="39" fillId="18" borderId="0" xfId="139" applyFont="1" applyFill="1">
      <alignment/>
      <protection/>
    </xf>
    <xf numFmtId="0" fontId="40" fillId="18" borderId="0" xfId="139" applyFont="1" applyFill="1">
      <alignment/>
      <protection/>
    </xf>
    <xf numFmtId="49" fontId="40" fillId="18" borderId="0" xfId="139" applyNumberFormat="1" applyFont="1" applyFill="1" applyAlignment="1">
      <alignment horizontal="left"/>
      <protection/>
    </xf>
    <xf numFmtId="14" fontId="40" fillId="18" borderId="0" xfId="139" applyNumberFormat="1" applyFont="1" applyFill="1" applyAlignment="1">
      <alignment horizontal="left"/>
      <protection/>
    </xf>
    <xf numFmtId="49" fontId="39" fillId="18" borderId="0" xfId="139" applyNumberFormat="1" applyFont="1" applyFill="1" applyAlignment="1">
      <alignment horizontal="left"/>
      <protection/>
    </xf>
    <xf numFmtId="14" fontId="39" fillId="18" borderId="0" xfId="139" applyNumberFormat="1" applyFont="1" applyFill="1" applyAlignment="1">
      <alignment horizontal="left"/>
      <protection/>
    </xf>
    <xf numFmtId="0" fontId="41" fillId="18" borderId="0" xfId="118" applyFont="1" applyFill="1" applyAlignment="1" applyProtection="1">
      <alignment/>
      <protection/>
    </xf>
    <xf numFmtId="0" fontId="39" fillId="18" borderId="0" xfId="139" applyFont="1" applyFill="1" applyAlignment="1">
      <alignment wrapText="1"/>
      <protection/>
    </xf>
    <xf numFmtId="0" fontId="42" fillId="18" borderId="0" xfId="139" applyFont="1" applyFill="1">
      <alignment/>
      <protection/>
    </xf>
    <xf numFmtId="0" fontId="43" fillId="18" borderId="0" xfId="135" applyFont="1" applyFill="1" applyAlignment="1">
      <alignment horizontal="left" wrapText="1"/>
      <protection/>
    </xf>
    <xf numFmtId="49" fontId="43" fillId="18" borderId="0" xfId="135" applyNumberFormat="1" applyFont="1" applyFill="1" applyAlignment="1">
      <alignment horizontal="left" wrapText="1"/>
      <protection/>
    </xf>
    <xf numFmtId="14" fontId="43" fillId="18" borderId="0" xfId="135" applyNumberFormat="1" applyFont="1" applyFill="1" applyAlignment="1">
      <alignment horizontal="left" wrapText="1"/>
      <protection/>
    </xf>
    <xf numFmtId="0" fontId="26" fillId="18" borderId="0" xfId="135" applyFont="1" applyFill="1" applyAlignment="1">
      <alignment horizontal="left"/>
      <protection/>
    </xf>
    <xf numFmtId="49" fontId="26" fillId="18" borderId="0" xfId="135" applyNumberFormat="1" applyFont="1" applyFill="1" applyAlignment="1">
      <alignment horizontal="left"/>
      <protection/>
    </xf>
    <xf numFmtId="14" fontId="26" fillId="18" borderId="0" xfId="135" applyNumberFormat="1" applyFont="1" applyFill="1" applyAlignment="1">
      <alignment horizontal="left"/>
      <protection/>
    </xf>
    <xf numFmtId="0" fontId="26" fillId="18" borderId="0" xfId="0" applyFont="1" applyFill="1" applyAlignment="1">
      <alignment/>
    </xf>
    <xf numFmtId="0" fontId="27" fillId="18" borderId="0" xfId="0" applyFont="1" applyFill="1" applyAlignment="1">
      <alignment/>
    </xf>
    <xf numFmtId="1" fontId="44" fillId="18" borderId="0" xfId="0" applyNumberFormat="1" applyFont="1" applyFill="1" applyAlignment="1">
      <alignment horizontal="left"/>
    </xf>
    <xf numFmtId="0" fontId="27" fillId="18" borderId="0" xfId="0" applyFont="1" applyFill="1" applyAlignment="1">
      <alignment vertical="center"/>
    </xf>
    <xf numFmtId="0" fontId="26" fillId="18" borderId="0" xfId="0" applyFont="1" applyFill="1" applyAlignment="1">
      <alignment wrapText="1"/>
    </xf>
    <xf numFmtId="0" fontId="25" fillId="18" borderId="0" xfId="116" applyFill="1" applyAlignment="1" applyProtection="1">
      <alignment/>
      <protection/>
    </xf>
    <xf numFmtId="0" fontId="27" fillId="18" borderId="0" xfId="0" applyFont="1" applyFill="1" applyAlignment="1">
      <alignment vertical="center" wrapText="1"/>
    </xf>
    <xf numFmtId="0" fontId="29" fillId="18" borderId="10" xfId="0" applyFont="1" applyFill="1" applyBorder="1" applyAlignment="1">
      <alignment horizontal="center" wrapText="1"/>
    </xf>
    <xf numFmtId="0" fontId="2" fillId="18" borderId="0" xfId="0" applyFont="1" applyFill="1" applyAlignment="1">
      <alignment horizontal="right"/>
    </xf>
    <xf numFmtId="0" fontId="2" fillId="18" borderId="10" xfId="126" applyFont="1" applyFill="1" applyBorder="1" applyAlignment="1">
      <alignment horizontal="right"/>
      <protection/>
    </xf>
    <xf numFmtId="164" fontId="2" fillId="18" borderId="0" xfId="0" applyNumberFormat="1" applyFont="1" applyFill="1" applyAlignment="1">
      <alignment horizontal="right"/>
    </xf>
    <xf numFmtId="164" fontId="2" fillId="18" borderId="0" xfId="126" applyNumberFormat="1" applyFont="1" applyFill="1" applyAlignment="1">
      <alignment horizontal="right"/>
      <protection/>
    </xf>
    <xf numFmtId="164" fontId="2" fillId="18" borderId="0" xfId="127" applyNumberFormat="1" applyFont="1" applyFill="1" applyAlignment="1">
      <alignment horizontal="right"/>
      <protection/>
    </xf>
    <xf numFmtId="166" fontId="2" fillId="18" borderId="0" xfId="0" applyNumberFormat="1" applyFont="1" applyFill="1" applyAlignment="1">
      <alignment horizontal="right"/>
    </xf>
    <xf numFmtId="164" fontId="28" fillId="18" borderId="0" xfId="0" applyNumberFormat="1" applyFont="1" applyFill="1" applyAlignment="1">
      <alignment horizontal="right"/>
    </xf>
    <xf numFmtId="0" fontId="2" fillId="18" borderId="0" xfId="126" applyFont="1" applyFill="1" applyAlignment="1">
      <alignment horizontal="right"/>
      <protection/>
    </xf>
    <xf numFmtId="165" fontId="2" fillId="18" borderId="0" xfId="126" applyNumberFormat="1" applyFont="1" applyFill="1" applyAlignment="1">
      <alignment horizontal="right"/>
      <protection/>
    </xf>
    <xf numFmtId="0" fontId="25" fillId="18" borderId="0" xfId="116" applyFill="1" applyAlignment="1" applyProtection="1">
      <alignment wrapText="1"/>
      <protection/>
    </xf>
    <xf numFmtId="172" fontId="23" fillId="18" borderId="0" xfId="69" applyNumberFormat="1" applyFont="1" applyFill="1" applyAlignment="1">
      <alignment horizontal="left"/>
    </xf>
    <xf numFmtId="172" fontId="2" fillId="18" borderId="0" xfId="69" applyNumberFormat="1" applyFont="1" applyFill="1" applyAlignment="1">
      <alignment horizontal="right"/>
    </xf>
    <xf numFmtId="0" fontId="2" fillId="18" borderId="11" xfId="126" applyFont="1" applyFill="1" applyBorder="1" applyAlignment="1">
      <alignment horizontal="right"/>
      <protection/>
    </xf>
    <xf numFmtId="172" fontId="2" fillId="18" borderId="11" xfId="69" applyNumberFormat="1" applyFont="1" applyFill="1" applyBorder="1" applyAlignment="1">
      <alignment horizontal="right"/>
    </xf>
    <xf numFmtId="0" fontId="2" fillId="18" borderId="10" xfId="126" applyFont="1" applyFill="1" applyBorder="1" applyAlignment="1">
      <alignment horizontal="right" wrapText="1"/>
      <protection/>
    </xf>
    <xf numFmtId="164" fontId="2" fillId="18" borderId="0" xfId="126" applyNumberFormat="1" applyFont="1" applyFill="1" applyAlignment="1">
      <alignment horizontal="right" wrapText="1"/>
      <protection/>
    </xf>
    <xf numFmtId="0" fontId="29" fillId="18" borderId="10" xfId="126" applyFont="1" applyFill="1" applyBorder="1" applyAlignment="1">
      <alignment horizontal="center" wrapText="1"/>
      <protection/>
    </xf>
    <xf numFmtId="0" fontId="29" fillId="18" borderId="0" xfId="126" applyFont="1" applyFill="1" applyAlignment="1">
      <alignment horizontal="center" wrapText="1"/>
      <protection/>
    </xf>
    <xf numFmtId="0" fontId="27" fillId="18" borderId="0" xfId="0" applyFont="1" applyFill="1" applyAlignment="1">
      <alignment horizontal="left"/>
    </xf>
    <xf numFmtId="0" fontId="26" fillId="18" borderId="0" xfId="0" applyFont="1" applyFill="1" applyAlignment="1">
      <alignment horizontal="left"/>
    </xf>
    <xf numFmtId="9" fontId="2" fillId="18" borderId="0" xfId="173" applyFont="1" applyFill="1" applyAlignment="1">
      <alignment horizontal="right"/>
    </xf>
    <xf numFmtId="0" fontId="0" fillId="18" borderId="0" xfId="0" applyFill="1" applyAlignment="1">
      <alignment/>
    </xf>
    <xf numFmtId="0" fontId="2" fillId="18" borderId="0" xfId="0" applyFont="1" applyFill="1" applyAlignment="1">
      <alignment horizontal="center" wrapText="1"/>
    </xf>
    <xf numFmtId="0" fontId="2" fillId="18" borderId="0" xfId="0" applyFont="1" applyFill="1" applyAlignment="1">
      <alignment horizontal="right" wrapText="1"/>
    </xf>
    <xf numFmtId="0" fontId="2" fillId="18" borderId="10" xfId="0" applyFont="1" applyFill="1" applyBorder="1" applyAlignment="1">
      <alignment horizontal="right" wrapText="1"/>
    </xf>
    <xf numFmtId="164" fontId="2" fillId="18" borderId="0" xfId="0" applyNumberFormat="1" applyFont="1" applyFill="1" applyAlignment="1">
      <alignment horizontal="right" wrapText="1"/>
    </xf>
    <xf numFmtId="0" fontId="2" fillId="18" borderId="0" xfId="0" applyFont="1" applyFill="1" applyAlignment="1">
      <alignment horizontal="left" vertical="center"/>
    </xf>
    <xf numFmtId="0" fontId="40" fillId="18" borderId="10" xfId="139" applyFont="1" applyFill="1" applyBorder="1" applyAlignment="1">
      <alignment horizontal="center"/>
      <protection/>
    </xf>
    <xf numFmtId="0" fontId="43" fillId="18" borderId="0" xfId="135" applyFont="1" applyFill="1" applyAlignment="1">
      <alignment horizontal="left" wrapText="1"/>
      <protection/>
    </xf>
    <xf numFmtId="0" fontId="26" fillId="18" borderId="0" xfId="135" applyFont="1" applyFill="1" applyAlignment="1">
      <alignment horizontal="left" vertical="top" wrapText="1"/>
      <protection/>
    </xf>
    <xf numFmtId="0" fontId="40" fillId="18" borderId="10" xfId="139" applyFont="1" applyFill="1" applyBorder="1" applyAlignment="1">
      <alignment horizontal="left"/>
      <protection/>
    </xf>
    <xf numFmtId="0" fontId="27" fillId="18" borderId="10" xfId="0" applyFont="1" applyFill="1" applyBorder="1" applyAlignment="1">
      <alignment horizontal="left"/>
    </xf>
    <xf numFmtId="0" fontId="29" fillId="18" borderId="10" xfId="126" applyFont="1" applyFill="1" applyBorder="1" applyAlignment="1">
      <alignment horizontal="center" wrapText="1"/>
      <protection/>
    </xf>
    <xf numFmtId="0" fontId="29" fillId="18" borderId="10" xfId="0" applyFont="1" applyFill="1" applyBorder="1" applyAlignment="1">
      <alignment horizontal="center"/>
    </xf>
    <xf numFmtId="164" fontId="29" fillId="18" borderId="10" xfId="126" applyNumberFormat="1" applyFont="1" applyFill="1" applyBorder="1" applyAlignment="1">
      <alignment horizontal="center"/>
      <protection/>
    </xf>
    <xf numFmtId="0" fontId="29" fillId="18" borderId="10" xfId="126" applyFont="1" applyFill="1" applyBorder="1" applyAlignment="1">
      <alignment horizontal="center"/>
      <protection/>
    </xf>
  </cellXfs>
  <cellStyles count="1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1" xfId="72"/>
    <cellStyle name="Comma 12" xfId="73"/>
    <cellStyle name="Comma 13" xfId="74"/>
    <cellStyle name="Comma 14" xfId="75"/>
    <cellStyle name="Comma 2" xfId="76"/>
    <cellStyle name="Comma 2 2" xfId="77"/>
    <cellStyle name="Comma 2 2 2" xfId="78"/>
    <cellStyle name="Comma 2 2 3" xfId="79"/>
    <cellStyle name="Comma 2 3" xfId="80"/>
    <cellStyle name="Comma 28" xfId="81"/>
    <cellStyle name="Comma 29" xfId="82"/>
    <cellStyle name="Comma 29 2" xfId="83"/>
    <cellStyle name="Comma 3" xfId="84"/>
    <cellStyle name="Comma 3 2" xfId="85"/>
    <cellStyle name="Comma 3 2 2" xfId="86"/>
    <cellStyle name="Comma 3 3" xfId="87"/>
    <cellStyle name="Comma 3 4" xfId="88"/>
    <cellStyle name="Comma 3 5" xfId="89"/>
    <cellStyle name="Comma 30" xfId="90"/>
    <cellStyle name="Comma 30 2" xfId="91"/>
    <cellStyle name="Comma 4" xfId="92"/>
    <cellStyle name="Comma 4 2" xfId="93"/>
    <cellStyle name="Comma 5" xfId="94"/>
    <cellStyle name="Comma 5 2" xfId="95"/>
    <cellStyle name="Comma 6" xfId="96"/>
    <cellStyle name="Comma 7" xfId="97"/>
    <cellStyle name="Comma 8" xfId="98"/>
    <cellStyle name="Comma 9" xfId="99"/>
    <cellStyle name="Currency" xfId="100"/>
    <cellStyle name="Currency [0]" xfId="101"/>
    <cellStyle name="Explanatory Text" xfId="102"/>
    <cellStyle name="Explanatory Text 2" xfId="103"/>
    <cellStyle name="Followed Hyperlink" xfId="104"/>
    <cellStyle name="Good" xfId="105"/>
    <cellStyle name="Good 2" xfId="106"/>
    <cellStyle name="head"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yperlink" xfId="116"/>
    <cellStyle name="Hyperlink 2" xfId="117"/>
    <cellStyle name="Hyperlink 2 2" xfId="118"/>
    <cellStyle name="Hyperlink 3" xfId="119"/>
    <cellStyle name="Input" xfId="120"/>
    <cellStyle name="Input 2" xfId="121"/>
    <cellStyle name="Linked Cell" xfId="122"/>
    <cellStyle name="Linked Cell 2" xfId="123"/>
    <cellStyle name="Neutral" xfId="124"/>
    <cellStyle name="Neutral 2" xfId="125"/>
    <cellStyle name="Normal 10" xfId="126"/>
    <cellStyle name="Normal 10 2" xfId="127"/>
    <cellStyle name="Normal 11" xfId="128"/>
    <cellStyle name="Normal 12" xfId="129"/>
    <cellStyle name="Normal 12 2" xfId="130"/>
    <cellStyle name="Normal 13" xfId="131"/>
    <cellStyle name="Normal 14" xfId="132"/>
    <cellStyle name="Normal 2" xfId="133"/>
    <cellStyle name="Normal 2 2" xfId="134"/>
    <cellStyle name="Normal 2 2 2" xfId="135"/>
    <cellStyle name="Normal 2 2 3" xfId="136"/>
    <cellStyle name="Normal 2 3" xfId="137"/>
    <cellStyle name="Normal 2 3 2" xfId="138"/>
    <cellStyle name="Normal 2 4" xfId="139"/>
    <cellStyle name="Normal 28" xfId="140"/>
    <cellStyle name="Normal 29" xfId="141"/>
    <cellStyle name="Normal 29 2" xfId="142"/>
    <cellStyle name="Normal 3" xfId="143"/>
    <cellStyle name="Normal 3 2" xfId="144"/>
    <cellStyle name="Normal 30" xfId="145"/>
    <cellStyle name="Normal 30 2" xfId="146"/>
    <cellStyle name="Normal 31" xfId="147"/>
    <cellStyle name="Normal 31 2" xfId="148"/>
    <cellStyle name="Normal 32" xfId="149"/>
    <cellStyle name="Normal 32 2" xfId="150"/>
    <cellStyle name="Normal 32 3" xfId="151"/>
    <cellStyle name="Normal 32 3 2" xfId="152"/>
    <cellStyle name="Normal 4" xfId="153"/>
    <cellStyle name="Normal 4 2" xfId="154"/>
    <cellStyle name="Normal 5" xfId="155"/>
    <cellStyle name="Normal 5 2" xfId="156"/>
    <cellStyle name="Normal 5 2 2" xfId="157"/>
    <cellStyle name="Normal 6" xfId="158"/>
    <cellStyle name="Normal 6 2" xfId="159"/>
    <cellStyle name="Normal 7" xfId="160"/>
    <cellStyle name="Normal 7 2" xfId="161"/>
    <cellStyle name="Normal 8" xfId="162"/>
    <cellStyle name="Normal 9" xfId="163"/>
    <cellStyle name="Normal_O1-2" xfId="164"/>
    <cellStyle name="Note" xfId="165"/>
    <cellStyle name="Note 2" xfId="166"/>
    <cellStyle name="Note 3" xfId="167"/>
    <cellStyle name="Note 3 2" xfId="168"/>
    <cellStyle name="Note 3 3" xfId="169"/>
    <cellStyle name="Note 3 4" xfId="170"/>
    <cellStyle name="Output" xfId="171"/>
    <cellStyle name="Output 2" xfId="172"/>
    <cellStyle name="Percent" xfId="173"/>
    <cellStyle name="Percent 10" xfId="174"/>
    <cellStyle name="Percent 11" xfId="175"/>
    <cellStyle name="Percent 12" xfId="176"/>
    <cellStyle name="Percent 13" xfId="177"/>
    <cellStyle name="Percent 14" xfId="178"/>
    <cellStyle name="Percent 2" xfId="179"/>
    <cellStyle name="Percent 2 2" xfId="180"/>
    <cellStyle name="Percent 28" xfId="181"/>
    <cellStyle name="Percent 29" xfId="182"/>
    <cellStyle name="Percent 29 2" xfId="183"/>
    <cellStyle name="Percent 3" xfId="184"/>
    <cellStyle name="Percent 30" xfId="185"/>
    <cellStyle name="Percent 30 2" xfId="186"/>
    <cellStyle name="Percent 4" xfId="187"/>
    <cellStyle name="Percent 4 2" xfId="188"/>
    <cellStyle name="Percent 5" xfId="189"/>
    <cellStyle name="Percent 5 2" xfId="190"/>
    <cellStyle name="Percent 6" xfId="191"/>
    <cellStyle name="Percent 7" xfId="192"/>
    <cellStyle name="Percent 8" xfId="193"/>
    <cellStyle name="Percent 9" xfId="194"/>
    <cellStyle name="Title" xfId="195"/>
    <cellStyle name="Title 2" xfId="196"/>
    <cellStyle name="Total" xfId="197"/>
    <cellStyle name="Total 2" xfId="198"/>
    <cellStyle name="Warning Text" xfId="199"/>
    <cellStyle name="Warning Text 2"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9</xdr:col>
      <xdr:colOff>28575</xdr:colOff>
      <xdr:row>1</xdr:row>
      <xdr:rowOff>352425</xdr:rowOff>
    </xdr:to>
    <xdr:pic>
      <xdr:nvPicPr>
        <xdr:cNvPr id="1" name="Picture 3"/>
        <xdr:cNvPicPr preferRelativeResize="1">
          <a:picLocks noChangeAspect="1"/>
        </xdr:cNvPicPr>
      </xdr:nvPicPr>
      <xdr:blipFill>
        <a:blip r:embed="rId1"/>
        <a:stretch>
          <a:fillRect/>
        </a:stretch>
      </xdr:blipFill>
      <xdr:spPr>
        <a:xfrm>
          <a:off x="3676650" y="0"/>
          <a:ext cx="1704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8</xdr:col>
      <xdr:colOff>142875</xdr:colOff>
      <xdr:row>1</xdr:row>
      <xdr:rowOff>352425</xdr:rowOff>
    </xdr:to>
    <xdr:pic>
      <xdr:nvPicPr>
        <xdr:cNvPr id="1" name="Picture 2"/>
        <xdr:cNvPicPr preferRelativeResize="1">
          <a:picLocks noChangeAspect="1"/>
        </xdr:cNvPicPr>
      </xdr:nvPicPr>
      <xdr:blipFill>
        <a:blip r:embed="rId1"/>
        <a:stretch>
          <a:fillRect/>
        </a:stretch>
      </xdr:blipFill>
      <xdr:spPr>
        <a:xfrm>
          <a:off x="3676650" y="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140625" defaultRowHeight="12.75"/>
  <cols>
    <col min="1" max="1" width="9.140625" style="8" customWidth="1"/>
    <col min="2" max="2" width="15.00390625" style="8" customWidth="1"/>
    <col min="3" max="3" width="64.57421875" style="8" customWidth="1"/>
    <col min="4" max="4" width="13.140625" style="8" customWidth="1"/>
    <col min="5" max="6" width="9.140625" style="8" customWidth="1"/>
    <col min="7" max="7" width="14.57421875" style="12" bestFit="1" customWidth="1"/>
    <col min="8" max="8" width="13.421875" style="13" bestFit="1" customWidth="1"/>
    <col min="9" max="16384" width="9.140625" style="8" customWidth="1"/>
  </cols>
  <sheetData>
    <row r="1" spans="2:8" ht="15">
      <c r="B1" s="58" t="s">
        <v>43</v>
      </c>
      <c r="C1" s="58"/>
      <c r="D1" s="58"/>
      <c r="E1" s="58"/>
      <c r="F1" s="58"/>
      <c r="G1" s="58"/>
      <c r="H1" s="58"/>
    </row>
    <row r="3" spans="2:8" ht="15">
      <c r="B3" s="9" t="s">
        <v>24</v>
      </c>
      <c r="C3" s="9" t="s">
        <v>25</v>
      </c>
      <c r="D3" s="9" t="s">
        <v>26</v>
      </c>
      <c r="E3" s="9" t="s">
        <v>27</v>
      </c>
      <c r="F3" s="9" t="s">
        <v>28</v>
      </c>
      <c r="G3" s="10" t="s">
        <v>29</v>
      </c>
      <c r="H3" s="11" t="s">
        <v>30</v>
      </c>
    </row>
    <row r="4" spans="2:8" ht="15">
      <c r="B4" s="8" t="s">
        <v>31</v>
      </c>
      <c r="C4" s="40" t="s">
        <v>80</v>
      </c>
      <c r="D4" s="8" t="s">
        <v>32</v>
      </c>
      <c r="E4" s="8" t="s">
        <v>33</v>
      </c>
      <c r="F4" s="8" t="s">
        <v>34</v>
      </c>
      <c r="G4" s="12" t="s">
        <v>83</v>
      </c>
      <c r="H4" s="13">
        <v>44203</v>
      </c>
    </row>
    <row r="5" spans="2:8" ht="30">
      <c r="B5" s="8" t="s">
        <v>35</v>
      </c>
      <c r="C5" s="40" t="s">
        <v>81</v>
      </c>
      <c r="D5" s="8" t="s">
        <v>32</v>
      </c>
      <c r="E5" s="8" t="s">
        <v>33</v>
      </c>
      <c r="F5" s="8" t="s">
        <v>34</v>
      </c>
      <c r="G5" s="12" t="s">
        <v>83</v>
      </c>
      <c r="H5" s="13">
        <v>44203</v>
      </c>
    </row>
    <row r="6" ht="15">
      <c r="C6" s="14"/>
    </row>
    <row r="7" spans="2:8" ht="15">
      <c r="B7" s="8" t="s">
        <v>36</v>
      </c>
      <c r="C7" s="28" t="s">
        <v>37</v>
      </c>
      <c r="H7" s="13">
        <v>43284</v>
      </c>
    </row>
    <row r="8" ht="15">
      <c r="C8" s="14"/>
    </row>
    <row r="9" spans="2:3" ht="15">
      <c r="B9" s="61" t="s">
        <v>38</v>
      </c>
      <c r="C9" s="61"/>
    </row>
    <row r="10" spans="2:3" ht="15">
      <c r="B10" s="15" t="s">
        <v>77</v>
      </c>
      <c r="C10" s="28" t="s">
        <v>78</v>
      </c>
    </row>
    <row r="11" spans="2:3" ht="15">
      <c r="B11" s="15"/>
      <c r="C11" s="14"/>
    </row>
    <row r="12" ht="15">
      <c r="B12" s="16" t="s">
        <v>39</v>
      </c>
    </row>
    <row r="14" spans="2:13" ht="30" customHeight="1">
      <c r="B14" s="59" t="s">
        <v>75</v>
      </c>
      <c r="C14" s="59"/>
      <c r="D14" s="59"/>
      <c r="E14" s="59"/>
      <c r="F14" s="17"/>
      <c r="G14" s="18"/>
      <c r="H14" s="19"/>
      <c r="I14" s="17"/>
      <c r="J14" s="17"/>
      <c r="K14" s="17"/>
      <c r="L14" s="17"/>
      <c r="M14" s="17"/>
    </row>
    <row r="16" spans="2:13" ht="108.75" customHeight="1">
      <c r="B16" s="60" t="s">
        <v>74</v>
      </c>
      <c r="C16" s="60"/>
      <c r="D16" s="60"/>
      <c r="E16" s="60"/>
      <c r="F16" s="20"/>
      <c r="G16" s="21"/>
      <c r="H16" s="22"/>
      <c r="I16" s="20"/>
      <c r="J16" s="20"/>
      <c r="K16" s="20"/>
      <c r="L16" s="20"/>
      <c r="M16" s="20"/>
    </row>
    <row r="18" spans="2:3" s="23" customFormat="1" ht="15">
      <c r="B18" s="62" t="s">
        <v>37</v>
      </c>
      <c r="C18" s="62"/>
    </row>
    <row r="19" spans="2:3" s="23" customFormat="1" ht="15">
      <c r="B19" s="49" t="s">
        <v>72</v>
      </c>
      <c r="C19" s="50" t="s">
        <v>73</v>
      </c>
    </row>
    <row r="20" spans="2:3" s="23" customFormat="1" ht="15">
      <c r="B20" s="24" t="s">
        <v>40</v>
      </c>
      <c r="C20" s="23" t="s">
        <v>57</v>
      </c>
    </row>
    <row r="21" spans="1:3" s="23" customFormat="1" ht="30">
      <c r="A21" s="25"/>
      <c r="B21" s="29" t="s">
        <v>23</v>
      </c>
      <c r="C21" s="27" t="s">
        <v>64</v>
      </c>
    </row>
    <row r="22" spans="1:3" s="23" customFormat="1" ht="15">
      <c r="A22" s="25"/>
      <c r="B22" s="26"/>
      <c r="C22" s="27"/>
    </row>
    <row r="23" s="23" customFormat="1" ht="15"/>
    <row r="24" spans="2:3" s="23" customFormat="1" ht="15">
      <c r="B24" s="24" t="s">
        <v>41</v>
      </c>
      <c r="C24" s="23" t="s">
        <v>42</v>
      </c>
    </row>
    <row r="25" s="23" customFormat="1" ht="15"/>
  </sheetData>
  <sheetProtection/>
  <mergeCells count="5">
    <mergeCell ref="B1:H1"/>
    <mergeCell ref="B14:E14"/>
    <mergeCell ref="B16:E16"/>
    <mergeCell ref="B9:C9"/>
    <mergeCell ref="B18:C18"/>
  </mergeCells>
  <hyperlinks>
    <hyperlink ref="C4" location="'Municipal Issuance'!A1" display="US Municipal Issuance: Bond (Go/Revenue), Bid (Competitive/Negotiated), and Tax Type (AMT/Tax Exempt/Taxable)"/>
    <hyperlink ref="C7" location="'Table of Contents'!B25" display="FAQ"/>
    <hyperlink ref="C5" location="'Municipal Issuance - Addendum'!A1" display="US Municipal Issuance: Coupon, Capital (New Capital/Refunding), Call Status (Callable/Noncallable), and Average Maturity"/>
    <hyperlink ref="C10" r:id="rId1" display="research@sifma.or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W70"/>
  <sheetViews>
    <sheetView tabSelected="1" zoomScaleSheetLayoutView="100" workbookViewId="0" topLeftCell="A1">
      <pane xSplit="2" ySplit="5" topLeftCell="C48" activePane="bottomRight" state="frozen"/>
      <selection pane="topLeft" activeCell="A1" sqref="A1"/>
      <selection pane="topRight" activeCell="C1" sqref="C1"/>
      <selection pane="bottomLeft" activeCell="A6" sqref="A6"/>
      <selection pane="bottomRight" activeCell="C71" sqref="C71"/>
    </sheetView>
  </sheetViews>
  <sheetFormatPr defaultColWidth="9.140625" defaultRowHeight="12.75"/>
  <cols>
    <col min="1" max="2" width="9.140625" style="4" customWidth="1"/>
    <col min="3" max="4" width="11.7109375" style="38" customWidth="1"/>
    <col min="5" max="5" width="1.7109375" style="38" customWidth="1"/>
    <col min="6" max="6" width="11.7109375" style="42" customWidth="1"/>
    <col min="7" max="7" width="11.7109375" style="38" customWidth="1"/>
    <col min="8" max="8" width="1.7109375" style="38" customWidth="1"/>
    <col min="9" max="9" width="11.7109375" style="38" customWidth="1"/>
    <col min="10" max="10" width="1.7109375" style="38" customWidth="1"/>
    <col min="11" max="12" width="11.7109375" style="38" customWidth="1"/>
    <col min="13" max="13" width="1.7109375" style="38" customWidth="1"/>
    <col min="14" max="15" width="11.7109375" style="38" customWidth="1"/>
    <col min="16" max="16" width="1.7109375" style="38" customWidth="1"/>
    <col min="17" max="17" width="11.7109375" style="38" customWidth="1"/>
    <col min="18" max="18" width="1.7109375" style="38" customWidth="1"/>
    <col min="19" max="21" width="9.140625" style="52" customWidth="1"/>
    <col min="22" max="16384" width="9.140625" style="4" customWidth="1"/>
  </cols>
  <sheetData>
    <row r="1" spans="1:8" s="2" customFormat="1" ht="30" customHeight="1">
      <c r="A1" s="1" t="s">
        <v>56</v>
      </c>
      <c r="B1" s="1"/>
      <c r="C1" s="1"/>
      <c r="E1" s="3"/>
      <c r="F1" s="41"/>
      <c r="H1" s="3"/>
    </row>
    <row r="2" spans="1:8" s="2" customFormat="1" ht="30" customHeight="1">
      <c r="A2" s="1" t="s">
        <v>16</v>
      </c>
      <c r="B2" s="1"/>
      <c r="C2" s="1"/>
      <c r="E2" s="3"/>
      <c r="F2" s="41"/>
      <c r="H2" s="3"/>
    </row>
    <row r="3" spans="3:8" s="2" customFormat="1" ht="30" customHeight="1">
      <c r="C3" s="1"/>
      <c r="E3" s="3"/>
      <c r="F3" s="41"/>
      <c r="H3" s="3"/>
    </row>
    <row r="4" spans="3:17" s="48" customFormat="1" ht="24">
      <c r="C4" s="63" t="s">
        <v>21</v>
      </c>
      <c r="D4" s="63"/>
      <c r="F4" s="63" t="s">
        <v>22</v>
      </c>
      <c r="G4" s="63"/>
      <c r="I4" s="47" t="s">
        <v>45</v>
      </c>
      <c r="K4" s="63" t="s">
        <v>46</v>
      </c>
      <c r="L4" s="63"/>
      <c r="N4" s="63" t="s">
        <v>47</v>
      </c>
      <c r="O4" s="63"/>
      <c r="Q4" s="47" t="s">
        <v>13</v>
      </c>
    </row>
    <row r="5" spans="3:17" ht="12.75">
      <c r="C5" s="43" t="s">
        <v>17</v>
      </c>
      <c r="D5" s="32" t="s">
        <v>18</v>
      </c>
      <c r="F5" s="44" t="s">
        <v>17</v>
      </c>
      <c r="G5" s="32" t="s">
        <v>18</v>
      </c>
      <c r="I5" s="45" t="s">
        <v>13</v>
      </c>
      <c r="J5" s="45"/>
      <c r="K5" s="32" t="s">
        <v>17</v>
      </c>
      <c r="L5" s="32" t="s">
        <v>18</v>
      </c>
      <c r="N5" s="32" t="s">
        <v>21</v>
      </c>
      <c r="O5" s="32" t="s">
        <v>22</v>
      </c>
      <c r="Q5" s="32" t="s">
        <v>13</v>
      </c>
    </row>
    <row r="6" spans="1:22" ht="12.75">
      <c r="A6" s="4">
        <v>1996</v>
      </c>
      <c r="C6" s="34">
        <v>30.6125</v>
      </c>
      <c r="D6" s="34">
        <v>15.671399999999998</v>
      </c>
      <c r="E6" s="34"/>
      <c r="F6" s="42">
        <v>32.2003</v>
      </c>
      <c r="G6" s="34">
        <v>100.7735</v>
      </c>
      <c r="H6" s="34"/>
      <c r="I6" s="34">
        <v>3.6408</v>
      </c>
      <c r="J6" s="34"/>
      <c r="K6" s="34">
        <f>C6+F6</f>
        <v>62.812799999999996</v>
      </c>
      <c r="L6" s="34">
        <f>+D6+G6</f>
        <v>116.44489999999999</v>
      </c>
      <c r="N6" s="34">
        <f>+C6+D6</f>
        <v>46.2839</v>
      </c>
      <c r="O6" s="34">
        <f>+F6+G6</f>
        <v>132.97379999999998</v>
      </c>
      <c r="Q6" s="34">
        <f>SUM(C6:I6)</f>
        <v>182.8985</v>
      </c>
      <c r="V6" s="5"/>
    </row>
    <row r="7" spans="1:22" ht="12.75">
      <c r="A7" s="4">
        <v>1997</v>
      </c>
      <c r="C7" s="34">
        <v>34.783699999999996</v>
      </c>
      <c r="D7" s="34">
        <v>12.403500000000001</v>
      </c>
      <c r="E7" s="34"/>
      <c r="F7" s="42">
        <v>35.9136</v>
      </c>
      <c r="G7" s="34">
        <v>129.05089999999998</v>
      </c>
      <c r="H7" s="34"/>
      <c r="I7" s="34">
        <v>6.4673</v>
      </c>
      <c r="J7" s="34"/>
      <c r="K7" s="34">
        <f aca="true" t="shared" si="0" ref="K7:K30">C7+F7</f>
        <v>70.6973</v>
      </c>
      <c r="L7" s="34">
        <f aca="true" t="shared" si="1" ref="L7:L30">+D7+G7</f>
        <v>141.4544</v>
      </c>
      <c r="N7" s="34">
        <f aca="true" t="shared" si="2" ref="N7:N30">+C7+D7</f>
        <v>47.1872</v>
      </c>
      <c r="O7" s="34">
        <f aca="true" t="shared" si="3" ref="O7:O30">+F7+G7</f>
        <v>164.9645</v>
      </c>
      <c r="Q7" s="34">
        <f aca="true" t="shared" si="4" ref="Q7:Q30">SUM(C7:I7)</f>
        <v>218.61899999999997</v>
      </c>
      <c r="V7" s="5"/>
    </row>
    <row r="8" spans="1:22" ht="12.75">
      <c r="A8" s="4">
        <v>1998</v>
      </c>
      <c r="C8" s="34">
        <v>42.8449</v>
      </c>
      <c r="D8" s="34">
        <v>21.3528</v>
      </c>
      <c r="E8" s="34"/>
      <c r="F8" s="42">
        <v>48.275999999999996</v>
      </c>
      <c r="G8" s="34">
        <v>165.42909999999998</v>
      </c>
      <c r="H8" s="34"/>
      <c r="I8" s="34">
        <v>6.192500000000001</v>
      </c>
      <c r="J8" s="34"/>
      <c r="K8" s="34">
        <f t="shared" si="0"/>
        <v>91.1209</v>
      </c>
      <c r="L8" s="34">
        <f t="shared" si="1"/>
        <v>186.78189999999998</v>
      </c>
      <c r="N8" s="34">
        <f t="shared" si="2"/>
        <v>64.1977</v>
      </c>
      <c r="O8" s="34">
        <f t="shared" si="3"/>
        <v>213.70509999999996</v>
      </c>
      <c r="Q8" s="34">
        <f t="shared" si="4"/>
        <v>284.09529999999995</v>
      </c>
      <c r="V8" s="5"/>
    </row>
    <row r="9" spans="1:23" ht="12.75">
      <c r="A9" s="4">
        <v>1999</v>
      </c>
      <c r="C9" s="34">
        <v>37.317</v>
      </c>
      <c r="D9" s="34">
        <v>14.3007</v>
      </c>
      <c r="E9" s="34"/>
      <c r="F9" s="42">
        <v>31.095699999999997</v>
      </c>
      <c r="G9" s="34">
        <v>133.8539</v>
      </c>
      <c r="H9" s="34"/>
      <c r="I9" s="34">
        <v>8.076</v>
      </c>
      <c r="J9" s="34"/>
      <c r="K9" s="34">
        <f t="shared" si="0"/>
        <v>68.4127</v>
      </c>
      <c r="L9" s="34">
        <f t="shared" si="1"/>
        <v>148.15460000000002</v>
      </c>
      <c r="N9" s="34">
        <f t="shared" si="2"/>
        <v>51.6177</v>
      </c>
      <c r="O9" s="34">
        <f t="shared" si="3"/>
        <v>164.9496</v>
      </c>
      <c r="Q9" s="34">
        <f t="shared" si="4"/>
        <v>224.64329999999998</v>
      </c>
      <c r="V9" s="5"/>
      <c r="W9" s="5"/>
    </row>
    <row r="10" spans="1:23" ht="12.75">
      <c r="A10" s="4">
        <v>2000</v>
      </c>
      <c r="C10" s="34">
        <v>34.6443</v>
      </c>
      <c r="D10" s="34">
        <v>13.3289</v>
      </c>
      <c r="E10" s="34"/>
      <c r="F10" s="42">
        <v>30.209899999999998</v>
      </c>
      <c r="G10" s="34">
        <v>113.88579999999997</v>
      </c>
      <c r="H10" s="34"/>
      <c r="I10" s="34">
        <v>6.170299999999999</v>
      </c>
      <c r="J10" s="34"/>
      <c r="K10" s="34">
        <f t="shared" si="0"/>
        <v>64.85419999999999</v>
      </c>
      <c r="L10" s="34">
        <f t="shared" si="1"/>
        <v>127.21469999999998</v>
      </c>
      <c r="N10" s="34">
        <f t="shared" si="2"/>
        <v>47.973200000000006</v>
      </c>
      <c r="O10" s="34">
        <f t="shared" si="3"/>
        <v>144.09569999999997</v>
      </c>
      <c r="Q10" s="34">
        <f t="shared" si="4"/>
        <v>198.23919999999998</v>
      </c>
      <c r="V10" s="5"/>
      <c r="W10" s="5"/>
    </row>
    <row r="11" spans="1:23" ht="12.75">
      <c r="A11" s="4">
        <v>2001</v>
      </c>
      <c r="C11" s="34">
        <v>45.7402</v>
      </c>
      <c r="D11" s="34">
        <v>17.2523</v>
      </c>
      <c r="E11" s="34"/>
      <c r="F11" s="42">
        <v>55.207100000000004</v>
      </c>
      <c r="G11" s="34">
        <v>165.1165</v>
      </c>
      <c r="H11" s="34"/>
      <c r="I11" s="34">
        <v>3.1802</v>
      </c>
      <c r="J11" s="34"/>
      <c r="K11" s="34">
        <f t="shared" si="0"/>
        <v>100.94730000000001</v>
      </c>
      <c r="L11" s="34">
        <f t="shared" si="1"/>
        <v>182.3688</v>
      </c>
      <c r="N11" s="34">
        <f t="shared" si="2"/>
        <v>62.99250000000001</v>
      </c>
      <c r="O11" s="34">
        <f t="shared" si="3"/>
        <v>220.3236</v>
      </c>
      <c r="Q11" s="34">
        <f t="shared" si="4"/>
        <v>286.4963</v>
      </c>
      <c r="V11" s="5"/>
      <c r="W11" s="5"/>
    </row>
    <row r="12" spans="1:23" ht="12.75">
      <c r="A12" s="4">
        <v>2002</v>
      </c>
      <c r="C12" s="34">
        <v>51.9419</v>
      </c>
      <c r="D12" s="34">
        <v>19.514699999999998</v>
      </c>
      <c r="E12" s="34"/>
      <c r="F12" s="42">
        <v>71.848</v>
      </c>
      <c r="G12" s="34">
        <v>210.47070000000002</v>
      </c>
      <c r="H12" s="34"/>
      <c r="I12" s="34">
        <v>2.8409</v>
      </c>
      <c r="J12" s="34"/>
      <c r="K12" s="34">
        <f t="shared" si="0"/>
        <v>123.78989999999999</v>
      </c>
      <c r="L12" s="34">
        <f t="shared" si="1"/>
        <v>229.98540000000003</v>
      </c>
      <c r="N12" s="34">
        <f t="shared" si="2"/>
        <v>71.4566</v>
      </c>
      <c r="O12" s="34">
        <f t="shared" si="3"/>
        <v>282.31870000000004</v>
      </c>
      <c r="P12" s="34"/>
      <c r="Q12" s="34">
        <f t="shared" si="4"/>
        <v>356.6162</v>
      </c>
      <c r="V12" s="5"/>
      <c r="W12" s="5"/>
    </row>
    <row r="13" spans="1:23" ht="12.75">
      <c r="A13" s="4">
        <v>2003</v>
      </c>
      <c r="C13" s="34">
        <v>53.691300000000005</v>
      </c>
      <c r="D13" s="34">
        <v>21.7611</v>
      </c>
      <c r="E13" s="34"/>
      <c r="F13" s="42">
        <v>85.495</v>
      </c>
      <c r="G13" s="34">
        <v>217.2</v>
      </c>
      <c r="H13" s="34"/>
      <c r="I13" s="34">
        <v>2.1433999999999997</v>
      </c>
      <c r="J13" s="34"/>
      <c r="K13" s="34">
        <f t="shared" si="0"/>
        <v>139.18630000000002</v>
      </c>
      <c r="L13" s="34">
        <f t="shared" si="1"/>
        <v>238.9611</v>
      </c>
      <c r="N13" s="34">
        <f t="shared" si="2"/>
        <v>75.45240000000001</v>
      </c>
      <c r="O13" s="34">
        <f t="shared" si="3"/>
        <v>302.695</v>
      </c>
      <c r="P13" s="34"/>
      <c r="Q13" s="34">
        <f t="shared" si="4"/>
        <v>380.2908</v>
      </c>
      <c r="V13" s="5"/>
      <c r="W13" s="5"/>
    </row>
    <row r="14" spans="1:23" ht="12.75">
      <c r="A14" s="4">
        <v>2004</v>
      </c>
      <c r="C14" s="34">
        <v>51.133300000000006</v>
      </c>
      <c r="D14" s="34">
        <v>17.2295</v>
      </c>
      <c r="E14" s="34"/>
      <c r="F14" s="42">
        <v>79.8688</v>
      </c>
      <c r="G14" s="34">
        <v>207.04889999999997</v>
      </c>
      <c r="H14" s="34"/>
      <c r="I14" s="34">
        <v>2.8188000000000004</v>
      </c>
      <c r="J14" s="34"/>
      <c r="K14" s="34">
        <f t="shared" si="0"/>
        <v>131.00209999999998</v>
      </c>
      <c r="L14" s="34">
        <f t="shared" si="1"/>
        <v>224.27839999999998</v>
      </c>
      <c r="N14" s="34">
        <f t="shared" si="2"/>
        <v>68.36280000000001</v>
      </c>
      <c r="O14" s="34">
        <f t="shared" si="3"/>
        <v>286.91769999999997</v>
      </c>
      <c r="P14" s="34"/>
      <c r="Q14" s="34">
        <f t="shared" si="4"/>
        <v>358.09929999999997</v>
      </c>
      <c r="V14" s="5"/>
      <c r="W14" s="5"/>
    </row>
    <row r="15" spans="1:23" ht="12.75">
      <c r="A15" s="4">
        <v>2005</v>
      </c>
      <c r="C15" s="34">
        <v>55.390100000000004</v>
      </c>
      <c r="D15" s="34">
        <v>20.5274</v>
      </c>
      <c r="E15" s="34"/>
      <c r="F15" s="42">
        <v>88.97760000000001</v>
      </c>
      <c r="G15" s="34">
        <v>240.4229</v>
      </c>
      <c r="H15" s="34"/>
      <c r="I15" s="34">
        <v>1.8186</v>
      </c>
      <c r="J15" s="34"/>
      <c r="K15" s="34">
        <f t="shared" si="0"/>
        <v>144.3677</v>
      </c>
      <c r="L15" s="34">
        <f t="shared" si="1"/>
        <v>260.95029999999997</v>
      </c>
      <c r="N15" s="34">
        <f t="shared" si="2"/>
        <v>75.9175</v>
      </c>
      <c r="O15" s="34">
        <f t="shared" si="3"/>
        <v>329.4005</v>
      </c>
      <c r="P15" s="34"/>
      <c r="Q15" s="34">
        <f t="shared" si="4"/>
        <v>407.1366</v>
      </c>
      <c r="V15" s="5"/>
      <c r="W15" s="5"/>
    </row>
    <row r="16" spans="1:23" ht="12.75">
      <c r="A16" s="4">
        <v>2006</v>
      </c>
      <c r="C16" s="34">
        <v>48.523300000000006</v>
      </c>
      <c r="D16" s="34">
        <v>20.8421</v>
      </c>
      <c r="E16" s="34"/>
      <c r="F16" s="42">
        <v>67.0411</v>
      </c>
      <c r="G16" s="34">
        <v>245.64350000000002</v>
      </c>
      <c r="H16" s="34"/>
      <c r="I16" s="34">
        <v>5.805</v>
      </c>
      <c r="J16" s="34"/>
      <c r="K16" s="34">
        <f t="shared" si="0"/>
        <v>115.5644</v>
      </c>
      <c r="L16" s="34">
        <f t="shared" si="1"/>
        <v>266.48560000000003</v>
      </c>
      <c r="N16" s="34">
        <f t="shared" si="2"/>
        <v>69.36540000000001</v>
      </c>
      <c r="O16" s="34">
        <f t="shared" si="3"/>
        <v>312.68460000000005</v>
      </c>
      <c r="P16" s="34"/>
      <c r="Q16" s="34">
        <f t="shared" si="4"/>
        <v>387.855</v>
      </c>
      <c r="V16" s="5"/>
      <c r="W16" s="5"/>
    </row>
    <row r="17" spans="1:23" ht="12.75">
      <c r="A17" s="4">
        <v>2007</v>
      </c>
      <c r="C17" s="34">
        <v>51.021499999999996</v>
      </c>
      <c r="D17" s="34">
        <v>21.681299999999997</v>
      </c>
      <c r="E17" s="34"/>
      <c r="F17" s="42">
        <v>80.7892</v>
      </c>
      <c r="G17" s="34">
        <v>270.69759999999997</v>
      </c>
      <c r="H17" s="34"/>
      <c r="I17" s="34">
        <v>5.0108</v>
      </c>
      <c r="J17" s="34"/>
      <c r="K17" s="34">
        <f t="shared" si="0"/>
        <v>131.8107</v>
      </c>
      <c r="L17" s="34">
        <f t="shared" si="1"/>
        <v>292.3789</v>
      </c>
      <c r="N17" s="34">
        <f t="shared" si="2"/>
        <v>72.7028</v>
      </c>
      <c r="O17" s="34">
        <f t="shared" si="3"/>
        <v>351.48679999999996</v>
      </c>
      <c r="P17" s="34"/>
      <c r="Q17" s="34">
        <f t="shared" si="4"/>
        <v>429.20039999999995</v>
      </c>
      <c r="V17" s="5"/>
      <c r="W17" s="5"/>
    </row>
    <row r="18" spans="1:23" ht="12.75">
      <c r="A18" s="4">
        <v>2008</v>
      </c>
      <c r="C18" s="34">
        <v>37.803799999999995</v>
      </c>
      <c r="D18" s="34">
        <v>15.5165</v>
      </c>
      <c r="E18" s="34"/>
      <c r="F18" s="42">
        <v>72.37010000000001</v>
      </c>
      <c r="G18" s="34">
        <v>260.4524</v>
      </c>
      <c r="H18" s="34"/>
      <c r="I18" s="34">
        <v>3.1849999999999996</v>
      </c>
      <c r="J18" s="34"/>
      <c r="K18" s="34">
        <f t="shared" si="0"/>
        <v>110.1739</v>
      </c>
      <c r="L18" s="34">
        <f t="shared" si="1"/>
        <v>275.9689</v>
      </c>
      <c r="N18" s="34">
        <f t="shared" si="2"/>
        <v>53.320299999999996</v>
      </c>
      <c r="O18" s="34">
        <f t="shared" si="3"/>
        <v>332.8225</v>
      </c>
      <c r="P18" s="34"/>
      <c r="Q18" s="34">
        <f t="shared" si="4"/>
        <v>389.3278</v>
      </c>
      <c r="V18" s="5"/>
      <c r="W18" s="5"/>
    </row>
    <row r="19" spans="1:23" ht="12.75">
      <c r="A19" s="4">
        <v>2009</v>
      </c>
      <c r="C19" s="34">
        <v>46.1153</v>
      </c>
      <c r="D19" s="34">
        <v>11.801</v>
      </c>
      <c r="E19" s="34"/>
      <c r="F19" s="42">
        <v>108.7072</v>
      </c>
      <c r="G19" s="34">
        <v>239.31020000000004</v>
      </c>
      <c r="H19" s="34"/>
      <c r="I19" s="34">
        <v>3.6919999999999993</v>
      </c>
      <c r="J19" s="34"/>
      <c r="K19" s="34">
        <f t="shared" si="0"/>
        <v>154.8225</v>
      </c>
      <c r="L19" s="34">
        <f t="shared" si="1"/>
        <v>251.11120000000003</v>
      </c>
      <c r="N19" s="34">
        <f t="shared" si="2"/>
        <v>57.9163</v>
      </c>
      <c r="O19" s="34">
        <f t="shared" si="3"/>
        <v>348.01740000000007</v>
      </c>
      <c r="P19" s="34"/>
      <c r="Q19" s="34">
        <f t="shared" si="4"/>
        <v>409.62570000000005</v>
      </c>
      <c r="V19" s="5"/>
      <c r="W19" s="5"/>
    </row>
    <row r="20" spans="1:23" ht="12.75">
      <c r="A20" s="4">
        <v>2010</v>
      </c>
      <c r="C20" s="34">
        <v>48.9899</v>
      </c>
      <c r="D20" s="34">
        <v>24.189700000000002</v>
      </c>
      <c r="E20" s="34"/>
      <c r="F20" s="42">
        <v>97.95969999999998</v>
      </c>
      <c r="G20" s="34">
        <v>254.2101</v>
      </c>
      <c r="H20" s="34"/>
      <c r="I20" s="34">
        <v>7.9086</v>
      </c>
      <c r="J20" s="34"/>
      <c r="K20" s="34">
        <f t="shared" si="0"/>
        <v>146.94959999999998</v>
      </c>
      <c r="L20" s="34">
        <f t="shared" si="1"/>
        <v>278.3998</v>
      </c>
      <c r="N20" s="34">
        <f t="shared" si="2"/>
        <v>73.1796</v>
      </c>
      <c r="O20" s="34">
        <f t="shared" si="3"/>
        <v>352.1698</v>
      </c>
      <c r="P20" s="34"/>
      <c r="Q20" s="34">
        <f t="shared" si="4"/>
        <v>433.258</v>
      </c>
      <c r="V20" s="5"/>
      <c r="W20" s="5"/>
    </row>
    <row r="21" spans="1:23" ht="12.75">
      <c r="A21" s="4">
        <v>2011</v>
      </c>
      <c r="C21" s="34">
        <v>40.83969999999999</v>
      </c>
      <c r="D21" s="34">
        <v>18.7171</v>
      </c>
      <c r="E21" s="34"/>
      <c r="F21" s="42">
        <v>64.2466</v>
      </c>
      <c r="G21" s="34">
        <v>161.42220000000003</v>
      </c>
      <c r="H21" s="34"/>
      <c r="I21" s="34">
        <v>9.8985</v>
      </c>
      <c r="J21" s="34"/>
      <c r="K21" s="34">
        <f t="shared" si="0"/>
        <v>105.0863</v>
      </c>
      <c r="L21" s="34">
        <f t="shared" si="1"/>
        <v>180.13930000000002</v>
      </c>
      <c r="N21" s="34">
        <f t="shared" si="2"/>
        <v>59.556799999999996</v>
      </c>
      <c r="O21" s="34">
        <f t="shared" si="3"/>
        <v>225.66880000000003</v>
      </c>
      <c r="P21" s="34"/>
      <c r="Q21" s="34">
        <f t="shared" si="4"/>
        <v>295.12410000000006</v>
      </c>
      <c r="V21" s="5"/>
      <c r="W21" s="5"/>
    </row>
    <row r="22" spans="1:23" ht="12.75">
      <c r="A22" s="4">
        <v>2012</v>
      </c>
      <c r="C22" s="34">
        <v>47.74640000000001</v>
      </c>
      <c r="D22" s="34">
        <v>26.4291</v>
      </c>
      <c r="E22" s="34"/>
      <c r="F22" s="42">
        <v>87.52390000000001</v>
      </c>
      <c r="G22" s="34">
        <v>208.1482</v>
      </c>
      <c r="H22" s="34"/>
      <c r="I22" s="34">
        <v>12.8316</v>
      </c>
      <c r="J22" s="34"/>
      <c r="K22" s="34">
        <f t="shared" si="0"/>
        <v>135.27030000000002</v>
      </c>
      <c r="L22" s="34">
        <f t="shared" si="1"/>
        <v>234.5773</v>
      </c>
      <c r="N22" s="34">
        <f t="shared" si="2"/>
        <v>74.1755</v>
      </c>
      <c r="O22" s="34">
        <f t="shared" si="3"/>
        <v>295.6721</v>
      </c>
      <c r="P22" s="34"/>
      <c r="Q22" s="34">
        <f t="shared" si="4"/>
        <v>382.67920000000004</v>
      </c>
      <c r="V22" s="5"/>
      <c r="W22" s="5"/>
    </row>
    <row r="23" spans="1:23" ht="12.75">
      <c r="A23" s="4">
        <v>2013</v>
      </c>
      <c r="C23" s="34">
        <v>51.291199999999996</v>
      </c>
      <c r="D23" s="34">
        <v>18.1039</v>
      </c>
      <c r="E23" s="34"/>
      <c r="F23" s="42">
        <v>73.2921</v>
      </c>
      <c r="G23" s="34">
        <v>170.0601</v>
      </c>
      <c r="H23" s="34"/>
      <c r="I23" s="34">
        <v>22.6745</v>
      </c>
      <c r="J23" s="34"/>
      <c r="K23" s="34">
        <f t="shared" si="0"/>
        <v>124.58330000000001</v>
      </c>
      <c r="L23" s="34">
        <f t="shared" si="1"/>
        <v>188.16400000000002</v>
      </c>
      <c r="N23" s="34">
        <f t="shared" si="2"/>
        <v>69.3951</v>
      </c>
      <c r="O23" s="34">
        <f t="shared" si="3"/>
        <v>243.3522</v>
      </c>
      <c r="P23" s="34"/>
      <c r="Q23" s="34">
        <f t="shared" si="4"/>
        <v>335.4218</v>
      </c>
      <c r="V23" s="5"/>
      <c r="W23" s="5"/>
    </row>
    <row r="24" spans="1:23" ht="12.75">
      <c r="A24" s="4">
        <v>2014</v>
      </c>
      <c r="C24" s="34">
        <v>51.389500000000005</v>
      </c>
      <c r="D24" s="34">
        <v>20.451599999999996</v>
      </c>
      <c r="E24" s="34"/>
      <c r="F24" s="42">
        <v>81.46199999999999</v>
      </c>
      <c r="G24" s="34">
        <v>161.31169999999997</v>
      </c>
      <c r="H24" s="34"/>
      <c r="I24" s="34">
        <v>24.522800000000004</v>
      </c>
      <c r="J24" s="34"/>
      <c r="K24" s="34">
        <f t="shared" si="0"/>
        <v>132.8515</v>
      </c>
      <c r="L24" s="34">
        <f t="shared" si="1"/>
        <v>181.76329999999996</v>
      </c>
      <c r="N24" s="34">
        <f t="shared" si="2"/>
        <v>71.8411</v>
      </c>
      <c r="O24" s="34">
        <f t="shared" si="3"/>
        <v>242.77369999999996</v>
      </c>
      <c r="P24" s="34"/>
      <c r="Q24" s="34">
        <f t="shared" si="4"/>
        <v>339.13759999999996</v>
      </c>
      <c r="V24" s="5"/>
      <c r="W24" s="5"/>
    </row>
    <row r="25" spans="1:23" ht="12.75">
      <c r="A25" s="4">
        <v>2015</v>
      </c>
      <c r="C25" s="34">
        <v>63.95259999999999</v>
      </c>
      <c r="D25" s="34">
        <v>23.2998</v>
      </c>
      <c r="E25" s="34"/>
      <c r="F25" s="42">
        <v>89.8525</v>
      </c>
      <c r="G25" s="34">
        <v>200.2486</v>
      </c>
      <c r="H25" s="34"/>
      <c r="I25" s="34">
        <v>27.759500000000003</v>
      </c>
      <c r="J25" s="34"/>
      <c r="K25" s="34">
        <f t="shared" si="0"/>
        <v>153.80509999999998</v>
      </c>
      <c r="L25" s="34">
        <f t="shared" si="1"/>
        <v>223.54840000000002</v>
      </c>
      <c r="N25" s="34">
        <f t="shared" si="2"/>
        <v>87.2524</v>
      </c>
      <c r="O25" s="34">
        <f t="shared" si="3"/>
        <v>290.10110000000003</v>
      </c>
      <c r="P25" s="34"/>
      <c r="Q25" s="34">
        <f t="shared" si="4"/>
        <v>405.113</v>
      </c>
      <c r="V25" s="5"/>
      <c r="W25" s="5"/>
    </row>
    <row r="26" spans="1:23" ht="12.75">
      <c r="A26" s="4">
        <v>2016</v>
      </c>
      <c r="C26" s="34">
        <v>69.32270000000001</v>
      </c>
      <c r="D26" s="34">
        <v>29.3524</v>
      </c>
      <c r="E26" s="34"/>
      <c r="F26" s="34">
        <v>106.14320000000001</v>
      </c>
      <c r="G26" s="34">
        <v>219.014</v>
      </c>
      <c r="H26" s="34"/>
      <c r="I26" s="34">
        <v>28.097599999999996</v>
      </c>
      <c r="J26" s="34"/>
      <c r="K26" s="34">
        <f t="shared" si="0"/>
        <v>175.46590000000003</v>
      </c>
      <c r="L26" s="34">
        <f t="shared" si="1"/>
        <v>248.3664</v>
      </c>
      <c r="N26" s="34">
        <f t="shared" si="2"/>
        <v>98.67510000000001</v>
      </c>
      <c r="O26" s="34">
        <f t="shared" si="3"/>
        <v>325.1572</v>
      </c>
      <c r="P26" s="34"/>
      <c r="Q26" s="34">
        <f t="shared" si="4"/>
        <v>451.92990000000003</v>
      </c>
      <c r="V26" s="5"/>
      <c r="W26" s="5"/>
    </row>
    <row r="27" spans="1:23" ht="12.75">
      <c r="A27" s="4">
        <v>2017</v>
      </c>
      <c r="C27" s="34">
        <v>68.8852</v>
      </c>
      <c r="D27" s="34">
        <v>29.359299999999998</v>
      </c>
      <c r="E27" s="34"/>
      <c r="F27" s="34">
        <v>91.94730000000001</v>
      </c>
      <c r="G27" s="34">
        <v>218.25780000000003</v>
      </c>
      <c r="H27" s="34"/>
      <c r="I27" s="34">
        <v>40.560300000000005</v>
      </c>
      <c r="J27" s="34"/>
      <c r="K27" s="34">
        <f t="shared" si="0"/>
        <v>160.8325</v>
      </c>
      <c r="L27" s="34">
        <f t="shared" si="1"/>
        <v>247.61710000000002</v>
      </c>
      <c r="N27" s="34">
        <f t="shared" si="2"/>
        <v>98.24449999999999</v>
      </c>
      <c r="O27" s="34">
        <f t="shared" si="3"/>
        <v>310.2051</v>
      </c>
      <c r="P27" s="34"/>
      <c r="Q27" s="34">
        <f t="shared" si="4"/>
        <v>449.0099</v>
      </c>
      <c r="V27" s="5"/>
      <c r="W27" s="5"/>
    </row>
    <row r="28" spans="1:23" ht="12.75">
      <c r="A28" s="4">
        <v>2018</v>
      </c>
      <c r="C28" s="34">
        <v>58.0684</v>
      </c>
      <c r="D28" s="34">
        <v>23.895500000000002</v>
      </c>
      <c r="E28" s="34"/>
      <c r="F28" s="34">
        <v>62.8619</v>
      </c>
      <c r="G28" s="34">
        <v>175.5229</v>
      </c>
      <c r="H28" s="34"/>
      <c r="I28" s="34">
        <v>26.4569</v>
      </c>
      <c r="J28" s="34"/>
      <c r="K28" s="34">
        <f t="shared" si="0"/>
        <v>120.93029999999999</v>
      </c>
      <c r="L28" s="34">
        <f t="shared" si="1"/>
        <v>199.4184</v>
      </c>
      <c r="N28" s="34">
        <f t="shared" si="2"/>
        <v>81.9639</v>
      </c>
      <c r="O28" s="34">
        <f t="shared" si="3"/>
        <v>238.38479999999998</v>
      </c>
      <c r="P28" s="34"/>
      <c r="Q28" s="34">
        <f t="shared" si="4"/>
        <v>346.8056</v>
      </c>
      <c r="V28" s="5"/>
      <c r="W28" s="5"/>
    </row>
    <row r="29" spans="1:23" ht="12.75">
      <c r="A29" s="4">
        <v>2019</v>
      </c>
      <c r="C29" s="34">
        <v>71.99759999999999</v>
      </c>
      <c r="D29" s="34">
        <v>27.171800000000005</v>
      </c>
      <c r="E29" s="34"/>
      <c r="F29" s="34">
        <v>88.7496</v>
      </c>
      <c r="G29" s="34">
        <v>218.83520000000001</v>
      </c>
      <c r="H29" s="34"/>
      <c r="I29" s="34">
        <v>19.606199999999998</v>
      </c>
      <c r="J29" s="34"/>
      <c r="K29" s="34">
        <f t="shared" si="0"/>
        <v>160.7472</v>
      </c>
      <c r="L29" s="34">
        <f t="shared" si="1"/>
        <v>246.007</v>
      </c>
      <c r="N29" s="34">
        <f t="shared" si="2"/>
        <v>99.1694</v>
      </c>
      <c r="O29" s="34">
        <f t="shared" si="3"/>
        <v>307.58480000000003</v>
      </c>
      <c r="P29" s="34"/>
      <c r="Q29" s="34">
        <f t="shared" si="4"/>
        <v>426.36039999999997</v>
      </c>
      <c r="V29" s="5"/>
      <c r="W29" s="5"/>
    </row>
    <row r="30" spans="1:23" ht="12.75">
      <c r="A30" s="4">
        <v>2020</v>
      </c>
      <c r="C30" s="34">
        <v>68.0839</v>
      </c>
      <c r="D30" s="34">
        <v>24.864399999999996</v>
      </c>
      <c r="E30" s="34"/>
      <c r="F30" s="34">
        <v>121.84609999999999</v>
      </c>
      <c r="G30" s="34">
        <v>236.4728</v>
      </c>
      <c r="H30" s="34"/>
      <c r="I30" s="34">
        <v>24.250599999999995</v>
      </c>
      <c r="J30" s="34"/>
      <c r="K30" s="34">
        <f t="shared" si="0"/>
        <v>189.93</v>
      </c>
      <c r="L30" s="34">
        <f t="shared" si="1"/>
        <v>261.3372</v>
      </c>
      <c r="N30" s="34">
        <f t="shared" si="2"/>
        <v>92.94829999999999</v>
      </c>
      <c r="O30" s="34">
        <f t="shared" si="3"/>
        <v>358.3189</v>
      </c>
      <c r="P30" s="34"/>
      <c r="Q30" s="34">
        <f t="shared" si="4"/>
        <v>475.5178</v>
      </c>
      <c r="V30" s="5"/>
      <c r="W30" s="5"/>
    </row>
    <row r="31" spans="3:17" ht="12.75">
      <c r="C31" s="34"/>
      <c r="D31" s="34"/>
      <c r="E31" s="34"/>
      <c r="F31" s="34"/>
      <c r="G31" s="34"/>
      <c r="H31" s="34"/>
      <c r="I31" s="34"/>
      <c r="J31" s="34"/>
      <c r="K31" s="34"/>
      <c r="L31" s="34"/>
      <c r="M31" s="34"/>
      <c r="N31" s="34"/>
      <c r="O31" s="34"/>
      <c r="P31" s="34"/>
      <c r="Q31" s="34"/>
    </row>
    <row r="32" spans="1:18" ht="12.75">
      <c r="A32" s="4">
        <v>2019</v>
      </c>
      <c r="B32" s="4" t="s">
        <v>59</v>
      </c>
      <c r="C32" s="34">
        <f>SUM(C42:C44)</f>
        <v>16.5903</v>
      </c>
      <c r="D32" s="34">
        <f>SUM(D42:D44)</f>
        <v>5.3914</v>
      </c>
      <c r="E32" s="34"/>
      <c r="F32" s="34">
        <f>SUM(F42:F44)</f>
        <v>21.362499999999997</v>
      </c>
      <c r="G32" s="34">
        <f>SUM(G42:G44)</f>
        <v>32.485</v>
      </c>
      <c r="H32" s="34"/>
      <c r="I32" s="34">
        <f>SUM(I42:I44)</f>
        <v>3.6834999999999996</v>
      </c>
      <c r="J32" s="34"/>
      <c r="K32" s="34">
        <f>SUM(K42:K44)</f>
        <v>37.952799999999996</v>
      </c>
      <c r="L32" s="34">
        <f>SUM(L42:L44)</f>
        <v>37.876400000000004</v>
      </c>
      <c r="M32" s="34"/>
      <c r="N32" s="34">
        <f>SUM(N42:N44)</f>
        <v>21.981700000000004</v>
      </c>
      <c r="O32" s="34">
        <f>SUM(O42:O44)</f>
        <v>53.8475</v>
      </c>
      <c r="P32" s="34"/>
      <c r="Q32" s="34">
        <f>SUM(Q42:Q44)</f>
        <v>79.5127</v>
      </c>
      <c r="R32" s="34"/>
    </row>
    <row r="33" spans="2:18" ht="12.75">
      <c r="B33" s="4" t="s">
        <v>60</v>
      </c>
      <c r="C33" s="34">
        <f>SUM(C45:C47)</f>
        <v>19.3243</v>
      </c>
      <c r="D33" s="34">
        <f>SUM(D45:D47)</f>
        <v>7.1432</v>
      </c>
      <c r="E33" s="34"/>
      <c r="F33" s="34">
        <f>SUM(F45:F47)</f>
        <v>16.3299</v>
      </c>
      <c r="G33" s="34">
        <f>SUM(G45:G47)</f>
        <v>46.7397</v>
      </c>
      <c r="H33" s="34"/>
      <c r="I33" s="34">
        <f>SUM(I45:I47)</f>
        <v>4.575</v>
      </c>
      <c r="J33" s="34"/>
      <c r="K33" s="34">
        <f>SUM(K45:K47)</f>
        <v>35.6542</v>
      </c>
      <c r="L33" s="34">
        <f>SUM(L45:L47)</f>
        <v>53.8829</v>
      </c>
      <c r="M33" s="34"/>
      <c r="N33" s="34">
        <f>SUM(N45:N47)</f>
        <v>26.4675</v>
      </c>
      <c r="O33" s="34">
        <f>SUM(O45:O47)</f>
        <v>63.06960000000001</v>
      </c>
      <c r="P33" s="34"/>
      <c r="Q33" s="34">
        <f>SUM(Q45:Q47)</f>
        <v>94.1121</v>
      </c>
      <c r="R33" s="34"/>
    </row>
    <row r="34" spans="2:18" ht="12.75">
      <c r="B34" s="4" t="s">
        <v>61</v>
      </c>
      <c r="C34" s="34">
        <f>SUM(C48:C50)</f>
        <v>18.4188</v>
      </c>
      <c r="D34" s="34">
        <f>SUM(D48:D50)</f>
        <v>5.989199999999999</v>
      </c>
      <c r="E34" s="34"/>
      <c r="F34" s="34">
        <f>SUM(F48:F50)</f>
        <v>25.3557</v>
      </c>
      <c r="G34" s="34">
        <f>SUM(G48:G50)</f>
        <v>52.79260000000001</v>
      </c>
      <c r="H34" s="34"/>
      <c r="I34" s="34">
        <f>SUM(I48:I50)</f>
        <v>4.5638000000000005</v>
      </c>
      <c r="J34" s="34"/>
      <c r="K34" s="34">
        <f>SUM(K48:K50)</f>
        <v>43.7745</v>
      </c>
      <c r="L34" s="34">
        <f>SUM(L48:L50)</f>
        <v>58.781800000000004</v>
      </c>
      <c r="M34" s="34"/>
      <c r="N34" s="34">
        <f>SUM(N48:N50)</f>
        <v>24.408</v>
      </c>
      <c r="O34" s="34">
        <f>SUM(O48:O50)</f>
        <v>78.1483</v>
      </c>
      <c r="P34" s="34"/>
      <c r="Q34" s="34">
        <f>SUM(Q48:Q50)</f>
        <v>107.12010000000001</v>
      </c>
      <c r="R34" s="34"/>
    </row>
    <row r="35" spans="2:18" ht="12.75">
      <c r="B35" s="4" t="s">
        <v>62</v>
      </c>
      <c r="C35" s="34">
        <f>SUM(C51:C53)</f>
        <v>17.6642</v>
      </c>
      <c r="D35" s="34">
        <f>SUM(D51:D53)</f>
        <v>8.648</v>
      </c>
      <c r="E35" s="34"/>
      <c r="F35" s="34">
        <f>SUM(F51:F53)</f>
        <v>25.7015</v>
      </c>
      <c r="G35" s="34">
        <f>SUM(G51:G53)</f>
        <v>86.81790000000001</v>
      </c>
      <c r="H35" s="34"/>
      <c r="I35" s="34">
        <f>SUM(I51:I53)</f>
        <v>6.783900000000001</v>
      </c>
      <c r="J35" s="34"/>
      <c r="K35" s="34">
        <f>SUM(K51:K53)</f>
        <v>43.365700000000004</v>
      </c>
      <c r="L35" s="34">
        <f>SUM(L51:L53)</f>
        <v>95.4659</v>
      </c>
      <c r="M35" s="34"/>
      <c r="N35" s="34">
        <f>SUM(N51:N53)</f>
        <v>26.3122</v>
      </c>
      <c r="O35" s="34">
        <f>SUM(O51:O53)</f>
        <v>112.5194</v>
      </c>
      <c r="P35" s="34"/>
      <c r="Q35" s="34">
        <f>SUM(Q51:Q53)</f>
        <v>145.6155</v>
      </c>
      <c r="R35" s="34"/>
    </row>
    <row r="36" spans="3:18" ht="12.75">
      <c r="C36" s="34"/>
      <c r="D36" s="34"/>
      <c r="E36" s="34"/>
      <c r="F36" s="34"/>
      <c r="G36" s="34"/>
      <c r="H36" s="34"/>
      <c r="I36" s="34"/>
      <c r="J36" s="34"/>
      <c r="K36" s="34"/>
      <c r="L36" s="34"/>
      <c r="M36" s="34"/>
      <c r="N36" s="34"/>
      <c r="O36" s="34"/>
      <c r="P36" s="34"/>
      <c r="Q36" s="34"/>
      <c r="R36" s="34"/>
    </row>
    <row r="37" spans="1:18" ht="12.75">
      <c r="A37" s="4">
        <v>2020</v>
      </c>
      <c r="B37" s="4" t="s">
        <v>59</v>
      </c>
      <c r="C37" s="34">
        <f>SUM(C55:C57)</f>
        <v>15.5061</v>
      </c>
      <c r="D37" s="34">
        <f>SUM(D55:D57)</f>
        <v>3.4567</v>
      </c>
      <c r="E37" s="34"/>
      <c r="F37" s="34">
        <f>SUM(F55:F57)</f>
        <v>19.6845</v>
      </c>
      <c r="G37" s="34">
        <f>SUM(G55:G57)</f>
        <v>49.2729</v>
      </c>
      <c r="H37" s="34"/>
      <c r="I37" s="34">
        <f>SUM(I55:I57)</f>
        <v>6.5114</v>
      </c>
      <c r="J37" s="34"/>
      <c r="K37" s="34">
        <f>SUM(K55:K57)</f>
        <v>35.1906</v>
      </c>
      <c r="L37" s="34">
        <f>SUM(L55:L57)</f>
        <v>52.7296</v>
      </c>
      <c r="M37" s="34"/>
      <c r="N37" s="34">
        <f>SUM(N55:N57)</f>
        <v>18.9628</v>
      </c>
      <c r="O37" s="34">
        <f>SUM(O55:O57)</f>
        <v>68.9574</v>
      </c>
      <c r="P37" s="34"/>
      <c r="Q37" s="34">
        <f>SUM(Q55:Q57)</f>
        <v>94.4316</v>
      </c>
      <c r="R37" s="34"/>
    </row>
    <row r="38" spans="2:18" ht="12.75">
      <c r="B38" s="4" t="s">
        <v>60</v>
      </c>
      <c r="C38" s="34">
        <f>SUM(C58:C60)</f>
        <v>14.485800000000001</v>
      </c>
      <c r="D38" s="34">
        <f>SUM(D58:D60)</f>
        <v>3.5031000000000003</v>
      </c>
      <c r="E38" s="34"/>
      <c r="F38" s="34">
        <f>SUM(F58:F60)</f>
        <v>30.6735</v>
      </c>
      <c r="G38" s="34">
        <f>SUM(G58:G60)</f>
        <v>55.1386</v>
      </c>
      <c r="H38" s="34"/>
      <c r="I38" s="34">
        <f>SUM(I58:I60)</f>
        <v>9.9069</v>
      </c>
      <c r="J38" s="34"/>
      <c r="K38" s="34">
        <f>SUM(K58:K60)</f>
        <v>45.1593</v>
      </c>
      <c r="L38" s="34">
        <f>SUM(L58:L60)</f>
        <v>58.6417</v>
      </c>
      <c r="M38" s="34"/>
      <c r="N38" s="34">
        <f>SUM(N58:N60)</f>
        <v>17.9889</v>
      </c>
      <c r="O38" s="34">
        <f>SUM(O58:O60)</f>
        <v>85.81209999999999</v>
      </c>
      <c r="P38" s="34"/>
      <c r="Q38" s="34">
        <f>SUM(Q58:Q60)</f>
        <v>113.7079</v>
      </c>
      <c r="R38" s="34"/>
    </row>
    <row r="39" spans="2:18" ht="12.75">
      <c r="B39" s="4" t="s">
        <v>61</v>
      </c>
      <c r="C39" s="34">
        <f>SUM(C61:C63)</f>
        <v>19.6712</v>
      </c>
      <c r="D39" s="34">
        <f>SUM(D61:D63)</f>
        <v>7.8805</v>
      </c>
      <c r="E39" s="34"/>
      <c r="F39" s="34">
        <f>SUM(F61:F63)</f>
        <v>34.6127</v>
      </c>
      <c r="G39" s="34">
        <f>SUM(G61:G63)</f>
        <v>76.6535</v>
      </c>
      <c r="H39" s="34"/>
      <c r="I39" s="34">
        <f>SUM(I61:I63)</f>
        <v>4.9139</v>
      </c>
      <c r="J39" s="34"/>
      <c r="K39" s="34">
        <f>SUM(K61:K63)</f>
        <v>54.2839</v>
      </c>
      <c r="L39" s="34">
        <f>SUM(L61:L63)</f>
        <v>84.53399999999999</v>
      </c>
      <c r="M39" s="34"/>
      <c r="N39" s="34">
        <f>SUM(N61:N63)</f>
        <v>27.551700000000004</v>
      </c>
      <c r="O39" s="34">
        <f>SUM(O61:O63)</f>
        <v>111.2662</v>
      </c>
      <c r="P39" s="34"/>
      <c r="Q39" s="34">
        <f>SUM(Q61:Q63)</f>
        <v>143.73180000000002</v>
      </c>
      <c r="R39" s="34"/>
    </row>
    <row r="40" spans="2:18" ht="12.75">
      <c r="B40" s="4" t="s">
        <v>62</v>
      </c>
      <c r="C40" s="34">
        <f>SUM(C64:C66)</f>
        <v>18.4208</v>
      </c>
      <c r="D40" s="34">
        <f aca="true" t="shared" si="5" ref="D40:Q40">SUM(D64:D66)</f>
        <v>10.0241</v>
      </c>
      <c r="E40" s="34"/>
      <c r="F40" s="34">
        <f t="shared" si="5"/>
        <v>36.8754</v>
      </c>
      <c r="G40" s="34">
        <f t="shared" si="5"/>
        <v>55.407799999999995</v>
      </c>
      <c r="H40" s="34"/>
      <c r="I40" s="34">
        <f t="shared" si="5"/>
        <v>2.9184</v>
      </c>
      <c r="J40" s="34"/>
      <c r="K40" s="34">
        <f t="shared" si="5"/>
        <v>55.2962</v>
      </c>
      <c r="L40" s="34">
        <f t="shared" si="5"/>
        <v>65.4319</v>
      </c>
      <c r="M40" s="34"/>
      <c r="N40" s="34">
        <f t="shared" si="5"/>
        <v>28.4449</v>
      </c>
      <c r="O40" s="34">
        <f t="shared" si="5"/>
        <v>92.28319999999998</v>
      </c>
      <c r="P40" s="34"/>
      <c r="Q40" s="34">
        <f t="shared" si="5"/>
        <v>123.6465</v>
      </c>
      <c r="R40" s="34"/>
    </row>
    <row r="41" spans="3:22" ht="12.75">
      <c r="C41" s="37"/>
      <c r="D41" s="37"/>
      <c r="E41" s="37"/>
      <c r="F41" s="37"/>
      <c r="G41" s="37"/>
      <c r="H41" s="37"/>
      <c r="I41" s="37"/>
      <c r="J41" s="37"/>
      <c r="K41" s="35"/>
      <c r="L41" s="35"/>
      <c r="M41" s="34"/>
      <c r="N41" s="35"/>
      <c r="O41" s="35"/>
      <c r="P41" s="34"/>
      <c r="Q41" s="34"/>
      <c r="R41" s="37"/>
      <c r="V41" s="5"/>
    </row>
    <row r="42" spans="1:18" ht="12.75">
      <c r="A42" s="4">
        <v>2019</v>
      </c>
      <c r="B42" s="4" t="s">
        <v>0</v>
      </c>
      <c r="C42" s="35">
        <v>4.4171000000000005</v>
      </c>
      <c r="D42" s="35">
        <v>2.5799000000000003</v>
      </c>
      <c r="E42" s="35"/>
      <c r="F42" s="35">
        <v>6.2476</v>
      </c>
      <c r="G42" s="35">
        <v>10.665899999999999</v>
      </c>
      <c r="H42" s="35"/>
      <c r="I42" s="35">
        <v>1.1594</v>
      </c>
      <c r="J42" s="35"/>
      <c r="K42" s="35">
        <f aca="true" t="shared" si="6" ref="K42:K53">C42+F42</f>
        <v>10.6647</v>
      </c>
      <c r="L42" s="35">
        <f aca="true" t="shared" si="7" ref="L42:L53">D42+G42</f>
        <v>13.2458</v>
      </c>
      <c r="M42" s="35"/>
      <c r="N42" s="35">
        <f aca="true" t="shared" si="8" ref="N42:N53">C42+D42</f>
        <v>6.997000000000001</v>
      </c>
      <c r="O42" s="35">
        <f aca="true" t="shared" si="9" ref="O42:O53">F42+G42</f>
        <v>16.9135</v>
      </c>
      <c r="P42" s="35"/>
      <c r="Q42" s="35">
        <f aca="true" t="shared" si="10" ref="Q42:Q53">SUM(C42:I42)</f>
        <v>25.0699</v>
      </c>
      <c r="R42" s="37"/>
    </row>
    <row r="43" spans="2:18" ht="12.75">
      <c r="B43" s="4" t="s">
        <v>1</v>
      </c>
      <c r="C43" s="37">
        <v>5.5195</v>
      </c>
      <c r="D43" s="37">
        <v>1.0241</v>
      </c>
      <c r="E43" s="37"/>
      <c r="F43" s="37">
        <v>6.2241</v>
      </c>
      <c r="G43" s="37">
        <v>12.7706</v>
      </c>
      <c r="H43" s="37"/>
      <c r="I43" s="37">
        <v>0.9506</v>
      </c>
      <c r="J43" s="37"/>
      <c r="K43" s="35">
        <f t="shared" si="6"/>
        <v>11.7436</v>
      </c>
      <c r="L43" s="35">
        <f t="shared" si="7"/>
        <v>13.7947</v>
      </c>
      <c r="M43" s="34"/>
      <c r="N43" s="35">
        <f t="shared" si="8"/>
        <v>6.5436</v>
      </c>
      <c r="O43" s="35">
        <f t="shared" si="9"/>
        <v>18.9947</v>
      </c>
      <c r="P43" s="34"/>
      <c r="Q43" s="35">
        <f t="shared" si="10"/>
        <v>26.4889</v>
      </c>
      <c r="R43" s="37"/>
    </row>
    <row r="44" spans="2:18" ht="12.75">
      <c r="B44" s="4" t="s">
        <v>2</v>
      </c>
      <c r="C44" s="37">
        <v>6.6537</v>
      </c>
      <c r="D44" s="37">
        <v>1.7874</v>
      </c>
      <c r="E44" s="37"/>
      <c r="F44" s="37">
        <v>8.890799999999999</v>
      </c>
      <c r="G44" s="37">
        <v>9.0485</v>
      </c>
      <c r="H44" s="37"/>
      <c r="I44" s="37">
        <v>1.5735</v>
      </c>
      <c r="J44" s="37"/>
      <c r="K44" s="35">
        <f t="shared" si="6"/>
        <v>15.5445</v>
      </c>
      <c r="L44" s="35">
        <f t="shared" si="7"/>
        <v>10.8359</v>
      </c>
      <c r="M44" s="34"/>
      <c r="N44" s="35">
        <f t="shared" si="8"/>
        <v>8.4411</v>
      </c>
      <c r="O44" s="35">
        <f t="shared" si="9"/>
        <v>17.9393</v>
      </c>
      <c r="P44" s="34"/>
      <c r="Q44" s="35">
        <f t="shared" si="10"/>
        <v>27.953899999999997</v>
      </c>
      <c r="R44" s="37"/>
    </row>
    <row r="45" spans="2:18" ht="12.75">
      <c r="B45" s="4" t="s">
        <v>3</v>
      </c>
      <c r="C45" s="37">
        <v>4.3884</v>
      </c>
      <c r="D45" s="37">
        <v>1.5897000000000001</v>
      </c>
      <c r="E45" s="37"/>
      <c r="F45" s="37">
        <v>6.545</v>
      </c>
      <c r="G45" s="37">
        <v>14.0471</v>
      </c>
      <c r="H45" s="37"/>
      <c r="I45" s="37">
        <v>1.5833</v>
      </c>
      <c r="J45" s="37"/>
      <c r="K45" s="35">
        <f t="shared" si="6"/>
        <v>10.933399999999999</v>
      </c>
      <c r="L45" s="35">
        <f t="shared" si="7"/>
        <v>15.636800000000001</v>
      </c>
      <c r="M45" s="34"/>
      <c r="N45" s="35">
        <f t="shared" si="8"/>
        <v>5.9780999999999995</v>
      </c>
      <c r="O45" s="35">
        <f t="shared" si="9"/>
        <v>20.592100000000002</v>
      </c>
      <c r="P45" s="34"/>
      <c r="Q45" s="35">
        <f t="shared" si="10"/>
        <v>28.1535</v>
      </c>
      <c r="R45" s="37"/>
    </row>
    <row r="46" spans="2:18" ht="12.75">
      <c r="B46" s="4" t="s">
        <v>4</v>
      </c>
      <c r="C46" s="37">
        <v>7.2333</v>
      </c>
      <c r="D46" s="37">
        <v>2.0107</v>
      </c>
      <c r="E46" s="37"/>
      <c r="F46" s="37">
        <v>5.253</v>
      </c>
      <c r="G46" s="37">
        <v>13.5596</v>
      </c>
      <c r="H46" s="37"/>
      <c r="I46" s="37">
        <v>1.1553</v>
      </c>
      <c r="J46" s="37"/>
      <c r="K46" s="35">
        <f t="shared" si="6"/>
        <v>12.4863</v>
      </c>
      <c r="L46" s="35">
        <f t="shared" si="7"/>
        <v>15.5703</v>
      </c>
      <c r="M46" s="34"/>
      <c r="N46" s="35">
        <f t="shared" si="8"/>
        <v>9.244</v>
      </c>
      <c r="O46" s="35">
        <f t="shared" si="9"/>
        <v>18.8126</v>
      </c>
      <c r="P46" s="34"/>
      <c r="Q46" s="35">
        <f t="shared" si="10"/>
        <v>29.2119</v>
      </c>
      <c r="R46" s="37"/>
    </row>
    <row r="47" spans="2:18" ht="12.75">
      <c r="B47" s="4" t="s">
        <v>5</v>
      </c>
      <c r="C47" s="37">
        <v>7.7026</v>
      </c>
      <c r="D47" s="37">
        <v>3.5428</v>
      </c>
      <c r="E47" s="37"/>
      <c r="F47" s="37">
        <v>4.531899999999999</v>
      </c>
      <c r="G47" s="37">
        <v>19.133</v>
      </c>
      <c r="H47" s="37"/>
      <c r="I47" s="37">
        <v>1.8364</v>
      </c>
      <c r="J47" s="37"/>
      <c r="K47" s="35">
        <f t="shared" si="6"/>
        <v>12.2345</v>
      </c>
      <c r="L47" s="35">
        <f t="shared" si="7"/>
        <v>22.6758</v>
      </c>
      <c r="M47" s="34"/>
      <c r="N47" s="35">
        <f t="shared" si="8"/>
        <v>11.2454</v>
      </c>
      <c r="O47" s="35">
        <f t="shared" si="9"/>
        <v>23.6649</v>
      </c>
      <c r="P47" s="34"/>
      <c r="Q47" s="35">
        <f t="shared" si="10"/>
        <v>36.7467</v>
      </c>
      <c r="R47" s="37"/>
    </row>
    <row r="48" spans="2:18" ht="12.75">
      <c r="B48" s="4" t="s">
        <v>6</v>
      </c>
      <c r="C48" s="37">
        <v>5.760800000000001</v>
      </c>
      <c r="D48" s="37">
        <v>1.0686</v>
      </c>
      <c r="E48" s="37"/>
      <c r="F48" s="37">
        <v>5.847</v>
      </c>
      <c r="G48" s="37">
        <v>16.1924</v>
      </c>
      <c r="H48" s="37"/>
      <c r="I48" s="37">
        <v>1.2951</v>
      </c>
      <c r="J48" s="37"/>
      <c r="K48" s="35">
        <f t="shared" si="6"/>
        <v>11.607800000000001</v>
      </c>
      <c r="L48" s="35">
        <f t="shared" si="7"/>
        <v>17.261</v>
      </c>
      <c r="M48" s="34"/>
      <c r="N48" s="35">
        <f t="shared" si="8"/>
        <v>6.829400000000001</v>
      </c>
      <c r="O48" s="35">
        <f t="shared" si="9"/>
        <v>22.0394</v>
      </c>
      <c r="P48" s="34"/>
      <c r="Q48" s="35">
        <f t="shared" si="10"/>
        <v>30.1639</v>
      </c>
      <c r="R48" s="37"/>
    </row>
    <row r="49" spans="2:18" ht="12.75">
      <c r="B49" s="4" t="s">
        <v>7</v>
      </c>
      <c r="C49" s="37">
        <v>6.1855</v>
      </c>
      <c r="D49" s="37">
        <v>3.6832</v>
      </c>
      <c r="E49" s="37"/>
      <c r="F49" s="37">
        <v>9.0914</v>
      </c>
      <c r="G49" s="37">
        <v>18.818900000000003</v>
      </c>
      <c r="H49" s="37"/>
      <c r="I49" s="37">
        <v>1.7426</v>
      </c>
      <c r="J49" s="37"/>
      <c r="K49" s="35">
        <f t="shared" si="6"/>
        <v>15.276900000000001</v>
      </c>
      <c r="L49" s="35">
        <f t="shared" si="7"/>
        <v>22.502100000000002</v>
      </c>
      <c r="M49" s="34"/>
      <c r="N49" s="35">
        <f t="shared" si="8"/>
        <v>9.8687</v>
      </c>
      <c r="O49" s="35">
        <f t="shared" si="9"/>
        <v>27.910300000000003</v>
      </c>
      <c r="P49" s="34"/>
      <c r="Q49" s="35">
        <f t="shared" si="10"/>
        <v>39.52160000000001</v>
      </c>
      <c r="R49" s="37"/>
    </row>
    <row r="50" spans="2:18" ht="12.75">
      <c r="B50" s="4" t="s">
        <v>8</v>
      </c>
      <c r="C50" s="37">
        <v>6.4725</v>
      </c>
      <c r="D50" s="37">
        <v>1.2374</v>
      </c>
      <c r="E50" s="37"/>
      <c r="F50" s="37">
        <v>10.4173</v>
      </c>
      <c r="G50" s="37">
        <v>17.781299999999998</v>
      </c>
      <c r="H50" s="37"/>
      <c r="I50" s="37">
        <v>1.5261</v>
      </c>
      <c r="J50" s="37"/>
      <c r="K50" s="35">
        <f t="shared" si="6"/>
        <v>16.8898</v>
      </c>
      <c r="L50" s="35">
        <f t="shared" si="7"/>
        <v>19.0187</v>
      </c>
      <c r="M50" s="34"/>
      <c r="N50" s="35">
        <f t="shared" si="8"/>
        <v>7.7099</v>
      </c>
      <c r="O50" s="35">
        <f t="shared" si="9"/>
        <v>28.1986</v>
      </c>
      <c r="P50" s="34"/>
      <c r="Q50" s="35">
        <f t="shared" si="10"/>
        <v>37.434599999999996</v>
      </c>
      <c r="R50" s="37"/>
    </row>
    <row r="51" spans="2:18" ht="12.75">
      <c r="B51" s="4" t="s">
        <v>9</v>
      </c>
      <c r="C51" s="37">
        <v>8.4513</v>
      </c>
      <c r="D51" s="37">
        <v>4.799</v>
      </c>
      <c r="E51" s="37"/>
      <c r="F51" s="37">
        <v>12.6201</v>
      </c>
      <c r="G51" s="37">
        <v>28.141299999999998</v>
      </c>
      <c r="H51" s="37"/>
      <c r="I51" s="37">
        <v>1.7661</v>
      </c>
      <c r="J51" s="37"/>
      <c r="K51" s="35">
        <f t="shared" si="6"/>
        <v>21.0714</v>
      </c>
      <c r="L51" s="35">
        <f t="shared" si="7"/>
        <v>32.9403</v>
      </c>
      <c r="M51" s="34"/>
      <c r="N51" s="35">
        <f t="shared" si="8"/>
        <v>13.2503</v>
      </c>
      <c r="O51" s="35">
        <f t="shared" si="9"/>
        <v>40.761399999999995</v>
      </c>
      <c r="P51" s="34"/>
      <c r="Q51" s="35">
        <f t="shared" si="10"/>
        <v>55.7778</v>
      </c>
      <c r="R51" s="37"/>
    </row>
    <row r="52" spans="2:18" ht="12.75">
      <c r="B52" s="4" t="s">
        <v>10</v>
      </c>
      <c r="C52" s="37">
        <v>5.5487</v>
      </c>
      <c r="D52" s="37">
        <v>2.2385</v>
      </c>
      <c r="E52" s="37"/>
      <c r="F52" s="37">
        <v>7.788</v>
      </c>
      <c r="G52" s="37">
        <v>30.2264</v>
      </c>
      <c r="H52" s="37"/>
      <c r="I52" s="37">
        <v>1.5127000000000002</v>
      </c>
      <c r="J52" s="37"/>
      <c r="K52" s="35">
        <f t="shared" si="6"/>
        <v>13.3367</v>
      </c>
      <c r="L52" s="35">
        <f t="shared" si="7"/>
        <v>32.4649</v>
      </c>
      <c r="M52" s="34"/>
      <c r="N52" s="35">
        <f t="shared" si="8"/>
        <v>7.7872</v>
      </c>
      <c r="O52" s="35">
        <f t="shared" si="9"/>
        <v>38.0144</v>
      </c>
      <c r="P52" s="34"/>
      <c r="Q52" s="35">
        <f t="shared" si="10"/>
        <v>47.3143</v>
      </c>
      <c r="R52" s="37"/>
    </row>
    <row r="53" spans="2:18" ht="12.75">
      <c r="B53" s="4" t="s">
        <v>11</v>
      </c>
      <c r="C53" s="37">
        <v>3.6641999999999997</v>
      </c>
      <c r="D53" s="37">
        <v>1.6105</v>
      </c>
      <c r="E53" s="37"/>
      <c r="F53" s="37">
        <v>5.293399999999999</v>
      </c>
      <c r="G53" s="37">
        <v>28.450200000000002</v>
      </c>
      <c r="H53" s="37"/>
      <c r="I53" s="37">
        <v>3.5051</v>
      </c>
      <c r="J53" s="37"/>
      <c r="K53" s="35">
        <f t="shared" si="6"/>
        <v>8.9576</v>
      </c>
      <c r="L53" s="35">
        <f t="shared" si="7"/>
        <v>30.060700000000004</v>
      </c>
      <c r="M53" s="34"/>
      <c r="N53" s="35">
        <f t="shared" si="8"/>
        <v>5.274699999999999</v>
      </c>
      <c r="O53" s="35">
        <f t="shared" si="9"/>
        <v>33.7436</v>
      </c>
      <c r="P53" s="34"/>
      <c r="Q53" s="35">
        <f t="shared" si="10"/>
        <v>42.523399999999995</v>
      </c>
      <c r="R53" s="37"/>
    </row>
    <row r="54" spans="3:18" ht="12.75">
      <c r="C54" s="37"/>
      <c r="D54" s="37"/>
      <c r="E54" s="37"/>
      <c r="F54" s="37"/>
      <c r="G54" s="37"/>
      <c r="H54" s="37"/>
      <c r="I54" s="37"/>
      <c r="J54" s="37"/>
      <c r="K54" s="35"/>
      <c r="L54" s="35"/>
      <c r="M54" s="34"/>
      <c r="N54" s="35"/>
      <c r="O54" s="35"/>
      <c r="P54" s="34"/>
      <c r="Q54" s="34"/>
      <c r="R54" s="37"/>
    </row>
    <row r="55" spans="1:18" ht="12.75">
      <c r="A55" s="4">
        <v>2020</v>
      </c>
      <c r="B55" s="4" t="s">
        <v>0</v>
      </c>
      <c r="C55" s="37">
        <v>5.6066</v>
      </c>
      <c r="D55" s="37">
        <v>1.8512</v>
      </c>
      <c r="E55" s="37"/>
      <c r="F55" s="37">
        <v>7.0231</v>
      </c>
      <c r="G55" s="37">
        <v>16.1623</v>
      </c>
      <c r="H55" s="37"/>
      <c r="I55" s="37">
        <v>2.0955</v>
      </c>
      <c r="J55" s="37"/>
      <c r="K55" s="35">
        <f>C55+F55</f>
        <v>12.6297</v>
      </c>
      <c r="L55" s="35">
        <f>D55+G55</f>
        <v>18.013499999999997</v>
      </c>
      <c r="M55" s="34"/>
      <c r="N55" s="35">
        <f>C55+D55</f>
        <v>7.457800000000001</v>
      </c>
      <c r="O55" s="35">
        <f>F55+G55</f>
        <v>23.185399999999998</v>
      </c>
      <c r="P55" s="34"/>
      <c r="Q55" s="35">
        <f>SUM(C55:I55)</f>
        <v>32.7387</v>
      </c>
      <c r="R55" s="37"/>
    </row>
    <row r="56" spans="2:18" ht="12.75">
      <c r="B56" s="4" t="s">
        <v>1</v>
      </c>
      <c r="C56" s="37">
        <v>5.8038</v>
      </c>
      <c r="D56" s="37">
        <v>1.2938</v>
      </c>
      <c r="E56" s="37"/>
      <c r="F56" s="37">
        <v>7.5145</v>
      </c>
      <c r="G56" s="37">
        <v>25.375</v>
      </c>
      <c r="H56" s="37"/>
      <c r="I56" s="37">
        <v>2.0406</v>
      </c>
      <c r="J56" s="37"/>
      <c r="K56" s="35">
        <f aca="true" t="shared" si="11" ref="K56:K61">C56+F56</f>
        <v>13.3183</v>
      </c>
      <c r="L56" s="35">
        <f aca="true" t="shared" si="12" ref="L56:L61">D56+G56</f>
        <v>26.6688</v>
      </c>
      <c r="M56" s="34"/>
      <c r="N56" s="35">
        <f aca="true" t="shared" si="13" ref="N56:N61">C56+D56</f>
        <v>7.0976</v>
      </c>
      <c r="O56" s="35">
        <f aca="true" t="shared" si="14" ref="O56:O61">F56+G56</f>
        <v>32.8895</v>
      </c>
      <c r="P56" s="34"/>
      <c r="Q56" s="35">
        <f aca="true" t="shared" si="15" ref="Q56:Q62">SUM(C56:I56)</f>
        <v>42.027699999999996</v>
      </c>
      <c r="R56" s="37"/>
    </row>
    <row r="57" spans="2:18" ht="12.75">
      <c r="B57" s="4" t="s">
        <v>2</v>
      </c>
      <c r="C57" s="37">
        <v>4.0957</v>
      </c>
      <c r="D57" s="37">
        <v>0.3117</v>
      </c>
      <c r="E57" s="37"/>
      <c r="F57" s="37">
        <v>5.1469</v>
      </c>
      <c r="G57" s="37">
        <v>7.735600000000001</v>
      </c>
      <c r="H57" s="37"/>
      <c r="I57" s="37">
        <v>2.3753</v>
      </c>
      <c r="J57" s="37"/>
      <c r="K57" s="35">
        <f t="shared" si="11"/>
        <v>9.2426</v>
      </c>
      <c r="L57" s="35">
        <f t="shared" si="12"/>
        <v>8.0473</v>
      </c>
      <c r="M57" s="34"/>
      <c r="N57" s="35">
        <f t="shared" si="13"/>
        <v>4.4074</v>
      </c>
      <c r="O57" s="35">
        <f t="shared" si="14"/>
        <v>12.8825</v>
      </c>
      <c r="P57" s="34"/>
      <c r="Q57" s="35">
        <f t="shared" si="15"/>
        <v>19.6652</v>
      </c>
      <c r="R57" s="37"/>
    </row>
    <row r="58" spans="2:18" ht="12.75">
      <c r="B58" s="4" t="s">
        <v>3</v>
      </c>
      <c r="C58" s="37">
        <v>4.4973</v>
      </c>
      <c r="D58" s="37">
        <v>0.7432000000000001</v>
      </c>
      <c r="E58" s="37"/>
      <c r="F58" s="37">
        <v>9.1545</v>
      </c>
      <c r="G58" s="37">
        <v>12.4945</v>
      </c>
      <c r="H58" s="37"/>
      <c r="I58" s="37">
        <v>4.4974</v>
      </c>
      <c r="J58" s="37"/>
      <c r="K58" s="35">
        <f t="shared" si="11"/>
        <v>13.651800000000001</v>
      </c>
      <c r="L58" s="35">
        <f t="shared" si="12"/>
        <v>13.2377</v>
      </c>
      <c r="M58" s="34"/>
      <c r="N58" s="35">
        <f t="shared" si="13"/>
        <v>5.2405</v>
      </c>
      <c r="O58" s="35">
        <f t="shared" si="14"/>
        <v>21.649</v>
      </c>
      <c r="P58" s="34"/>
      <c r="Q58" s="35">
        <f t="shared" si="15"/>
        <v>31.386899999999997</v>
      </c>
      <c r="R58" s="37"/>
    </row>
    <row r="59" spans="2:18" ht="12.75">
      <c r="B59" s="4" t="s">
        <v>4</v>
      </c>
      <c r="C59" s="37">
        <v>4.4962</v>
      </c>
      <c r="D59" s="37">
        <v>1.4156</v>
      </c>
      <c r="E59" s="37"/>
      <c r="F59" s="37">
        <v>7.8131</v>
      </c>
      <c r="G59" s="37">
        <v>14.771799999999999</v>
      </c>
      <c r="H59" s="37"/>
      <c r="I59" s="37">
        <v>2.3083</v>
      </c>
      <c r="J59" s="37"/>
      <c r="K59" s="35">
        <f t="shared" si="11"/>
        <v>12.3093</v>
      </c>
      <c r="L59" s="35">
        <f t="shared" si="12"/>
        <v>16.1874</v>
      </c>
      <c r="M59" s="34"/>
      <c r="N59" s="35">
        <f t="shared" si="13"/>
        <v>5.9117999999999995</v>
      </c>
      <c r="O59" s="35">
        <f t="shared" si="14"/>
        <v>22.584899999999998</v>
      </c>
      <c r="P59" s="34"/>
      <c r="Q59" s="35">
        <f t="shared" si="15"/>
        <v>30.804999999999996</v>
      </c>
      <c r="R59" s="37"/>
    </row>
    <row r="60" spans="2:18" ht="12.75">
      <c r="B60" s="4" t="s">
        <v>5</v>
      </c>
      <c r="C60" s="37">
        <v>5.4923</v>
      </c>
      <c r="D60" s="37">
        <v>1.3443</v>
      </c>
      <c r="E60" s="37"/>
      <c r="F60" s="37">
        <v>13.7059</v>
      </c>
      <c r="G60" s="37">
        <v>27.8723</v>
      </c>
      <c r="H60" s="37"/>
      <c r="I60" s="37">
        <v>3.1012</v>
      </c>
      <c r="J60" s="37"/>
      <c r="K60" s="35">
        <f t="shared" si="11"/>
        <v>19.1982</v>
      </c>
      <c r="L60" s="35">
        <f t="shared" si="12"/>
        <v>29.2166</v>
      </c>
      <c r="M60" s="34"/>
      <c r="N60" s="35">
        <f t="shared" si="13"/>
        <v>6.836600000000001</v>
      </c>
      <c r="O60" s="35">
        <f t="shared" si="14"/>
        <v>41.578199999999995</v>
      </c>
      <c r="P60" s="34"/>
      <c r="Q60" s="35">
        <f t="shared" si="15"/>
        <v>51.516</v>
      </c>
      <c r="R60" s="37"/>
    </row>
    <row r="61" spans="2:18" ht="12.75">
      <c r="B61" s="4" t="s">
        <v>6</v>
      </c>
      <c r="C61" s="37">
        <v>6.6399</v>
      </c>
      <c r="D61" s="37">
        <v>1.8578</v>
      </c>
      <c r="E61" s="37"/>
      <c r="F61" s="37">
        <v>10.8905</v>
      </c>
      <c r="G61" s="37">
        <v>26.359299999999998</v>
      </c>
      <c r="H61" s="37"/>
      <c r="I61" s="37">
        <v>1.7482</v>
      </c>
      <c r="J61" s="37"/>
      <c r="K61" s="35">
        <f t="shared" si="11"/>
        <v>17.5304</v>
      </c>
      <c r="L61" s="35">
        <f t="shared" si="12"/>
        <v>28.2171</v>
      </c>
      <c r="M61" s="34"/>
      <c r="N61" s="35">
        <f t="shared" si="13"/>
        <v>8.4977</v>
      </c>
      <c r="O61" s="35">
        <f t="shared" si="14"/>
        <v>37.24979999999999</v>
      </c>
      <c r="P61" s="34"/>
      <c r="Q61" s="35">
        <f t="shared" si="15"/>
        <v>47.49569999999999</v>
      </c>
      <c r="R61" s="37"/>
    </row>
    <row r="62" spans="2:18" ht="12.75">
      <c r="B62" s="4" t="s">
        <v>7</v>
      </c>
      <c r="C62" s="37">
        <v>6.6775</v>
      </c>
      <c r="D62" s="37">
        <v>1.6273</v>
      </c>
      <c r="E62" s="37"/>
      <c r="F62" s="37">
        <v>12.8873</v>
      </c>
      <c r="G62" s="37">
        <v>20.1492</v>
      </c>
      <c r="H62" s="37"/>
      <c r="I62" s="37">
        <v>1.6040999999999999</v>
      </c>
      <c r="J62" s="37"/>
      <c r="K62" s="35">
        <f aca="true" t="shared" si="16" ref="K62:L64">C62+F62</f>
        <v>19.564799999999998</v>
      </c>
      <c r="L62" s="35">
        <f t="shared" si="16"/>
        <v>21.7765</v>
      </c>
      <c r="M62" s="34"/>
      <c r="N62" s="35">
        <f>C62+D62</f>
        <v>8.3048</v>
      </c>
      <c r="O62" s="35">
        <f>F62+G62</f>
        <v>33.036500000000004</v>
      </c>
      <c r="P62" s="34"/>
      <c r="Q62" s="35">
        <f t="shared" si="15"/>
        <v>42.94540000000001</v>
      </c>
      <c r="R62" s="37"/>
    </row>
    <row r="63" spans="2:18" ht="12.75">
      <c r="B63" s="4" t="s">
        <v>8</v>
      </c>
      <c r="C63" s="37">
        <v>6.353800000000001</v>
      </c>
      <c r="D63" s="37">
        <v>4.3953999999999995</v>
      </c>
      <c r="E63" s="37"/>
      <c r="F63" s="37">
        <v>10.8349</v>
      </c>
      <c r="G63" s="37">
        <v>30.145</v>
      </c>
      <c r="H63" s="37"/>
      <c r="I63" s="37">
        <v>1.5615999999999999</v>
      </c>
      <c r="J63" s="37"/>
      <c r="K63" s="35">
        <f t="shared" si="16"/>
        <v>17.1887</v>
      </c>
      <c r="L63" s="35">
        <f t="shared" si="16"/>
        <v>34.5404</v>
      </c>
      <c r="M63" s="34"/>
      <c r="N63" s="35">
        <f>C63+D63</f>
        <v>10.7492</v>
      </c>
      <c r="O63" s="35">
        <f>F63+G63</f>
        <v>40.9799</v>
      </c>
      <c r="P63" s="34"/>
      <c r="Q63" s="35">
        <f>SUM(C63:I63)</f>
        <v>53.2907</v>
      </c>
      <c r="R63" s="37"/>
    </row>
    <row r="64" spans="2:18" ht="12.75">
      <c r="B64" s="4" t="s">
        <v>9</v>
      </c>
      <c r="C64" s="37">
        <v>13.4167</v>
      </c>
      <c r="D64" s="37">
        <v>6.143</v>
      </c>
      <c r="E64" s="37"/>
      <c r="F64" s="37">
        <v>18.9222</v>
      </c>
      <c r="G64" s="37">
        <v>33.148199999999996</v>
      </c>
      <c r="H64" s="37"/>
      <c r="I64" s="37">
        <v>0.9357000000000001</v>
      </c>
      <c r="J64" s="37"/>
      <c r="K64" s="35">
        <f t="shared" si="16"/>
        <v>32.3389</v>
      </c>
      <c r="L64" s="35">
        <f t="shared" si="16"/>
        <v>39.291199999999996</v>
      </c>
      <c r="M64" s="34"/>
      <c r="N64" s="35">
        <f>C64+D64</f>
        <v>19.5597</v>
      </c>
      <c r="O64" s="35">
        <f>F64+G64</f>
        <v>52.07039999999999</v>
      </c>
      <c r="P64" s="34"/>
      <c r="Q64" s="35">
        <f>SUM(C64:I64)</f>
        <v>72.5658</v>
      </c>
      <c r="R64" s="37"/>
    </row>
    <row r="65" spans="2:18" ht="12.75">
      <c r="B65" s="4" t="s">
        <v>10</v>
      </c>
      <c r="C65" s="37">
        <v>2.6286</v>
      </c>
      <c r="D65" s="37">
        <v>0.8619</v>
      </c>
      <c r="E65" s="37"/>
      <c r="F65" s="37">
        <v>8.7945</v>
      </c>
      <c r="G65" s="37">
        <v>7.3298000000000005</v>
      </c>
      <c r="H65" s="37"/>
      <c r="I65" s="37">
        <v>0.9012</v>
      </c>
      <c r="J65" s="37"/>
      <c r="K65" s="35">
        <f>C65+F65</f>
        <v>11.4231</v>
      </c>
      <c r="L65" s="35">
        <f>D65+G65</f>
        <v>8.1917</v>
      </c>
      <c r="M65" s="34"/>
      <c r="N65" s="35">
        <f>C65+D65</f>
        <v>3.4905</v>
      </c>
      <c r="O65" s="35">
        <f>F65+G65</f>
        <v>16.124299999999998</v>
      </c>
      <c r="P65" s="34"/>
      <c r="Q65" s="35">
        <f>SUM(C65:I65)</f>
        <v>20.516000000000002</v>
      </c>
      <c r="R65" s="37"/>
    </row>
    <row r="66" spans="2:18" ht="12.75">
      <c r="B66" s="4" t="s">
        <v>11</v>
      </c>
      <c r="C66" s="37">
        <v>2.3755</v>
      </c>
      <c r="D66" s="37">
        <v>3.0191999999999997</v>
      </c>
      <c r="E66" s="37"/>
      <c r="F66" s="37">
        <v>9.158700000000001</v>
      </c>
      <c r="G66" s="37">
        <v>14.929799999999998</v>
      </c>
      <c r="H66" s="37"/>
      <c r="I66" s="37">
        <v>1.0815</v>
      </c>
      <c r="J66" s="37"/>
      <c r="K66" s="35">
        <f>C66+F66</f>
        <v>11.534200000000002</v>
      </c>
      <c r="L66" s="35">
        <f>D66+G66</f>
        <v>17.948999999999998</v>
      </c>
      <c r="M66" s="34"/>
      <c r="N66" s="35">
        <f>C66+D66</f>
        <v>5.3947</v>
      </c>
      <c r="O66" s="35">
        <f>F66+G66</f>
        <v>24.0885</v>
      </c>
      <c r="P66" s="34"/>
      <c r="Q66" s="35">
        <f>SUM(C66:I66)</f>
        <v>30.5647</v>
      </c>
      <c r="R66" s="37"/>
    </row>
    <row r="67" spans="3:18" ht="12.75">
      <c r="C67" s="37"/>
      <c r="D67" s="37"/>
      <c r="E67" s="37"/>
      <c r="F67" s="37"/>
      <c r="G67" s="37"/>
      <c r="H67" s="37"/>
      <c r="I67" s="37"/>
      <c r="J67" s="37"/>
      <c r="K67" s="35"/>
      <c r="L67" s="35"/>
      <c r="M67" s="34"/>
      <c r="N67" s="35"/>
      <c r="O67" s="35"/>
      <c r="P67" s="34"/>
      <c r="Q67" s="34"/>
      <c r="R67" s="37"/>
    </row>
    <row r="68" spans="1:18" ht="12.75">
      <c r="A68" s="6" t="s">
        <v>76</v>
      </c>
      <c r="B68" s="6"/>
      <c r="C68" s="34">
        <f>SUM(C42:C53)</f>
        <v>71.99759999999999</v>
      </c>
      <c r="D68" s="34">
        <f aca="true" t="shared" si="17" ref="D68:Q68">SUM(D42:D53)</f>
        <v>27.171800000000005</v>
      </c>
      <c r="E68" s="34"/>
      <c r="F68" s="34">
        <f t="shared" si="17"/>
        <v>88.7496</v>
      </c>
      <c r="G68" s="34">
        <f t="shared" si="17"/>
        <v>218.83520000000001</v>
      </c>
      <c r="H68" s="34"/>
      <c r="I68" s="34">
        <f t="shared" si="17"/>
        <v>19.606199999999998</v>
      </c>
      <c r="J68" s="34"/>
      <c r="K68" s="34">
        <f t="shared" si="17"/>
        <v>160.74720000000002</v>
      </c>
      <c r="L68" s="34">
        <f t="shared" si="17"/>
        <v>246.007</v>
      </c>
      <c r="M68" s="34"/>
      <c r="N68" s="34">
        <f t="shared" si="17"/>
        <v>99.1694</v>
      </c>
      <c r="O68" s="34">
        <f t="shared" si="17"/>
        <v>307.58480000000003</v>
      </c>
      <c r="P68" s="34"/>
      <c r="Q68" s="34">
        <f t="shared" si="17"/>
        <v>426.3604</v>
      </c>
      <c r="R68" s="34"/>
    </row>
    <row r="69" spans="1:18" ht="12.75">
      <c r="A69" s="6" t="s">
        <v>79</v>
      </c>
      <c r="B69" s="6"/>
      <c r="C69" s="34">
        <f>SUM(C55:C66)</f>
        <v>68.0839</v>
      </c>
      <c r="D69" s="34">
        <f aca="true" t="shared" si="18" ref="D69:Q69">SUM(D55:D66)</f>
        <v>24.864399999999996</v>
      </c>
      <c r="E69" s="34"/>
      <c r="F69" s="34">
        <f t="shared" si="18"/>
        <v>121.84609999999999</v>
      </c>
      <c r="G69" s="34">
        <f t="shared" si="18"/>
        <v>236.4728</v>
      </c>
      <c r="H69" s="34"/>
      <c r="I69" s="34">
        <f t="shared" si="18"/>
        <v>24.250599999999995</v>
      </c>
      <c r="J69" s="34"/>
      <c r="K69" s="34">
        <f t="shared" si="18"/>
        <v>189.93</v>
      </c>
      <c r="L69" s="34">
        <f t="shared" si="18"/>
        <v>261.3372</v>
      </c>
      <c r="M69" s="34"/>
      <c r="N69" s="34">
        <f t="shared" si="18"/>
        <v>92.94829999999999</v>
      </c>
      <c r="O69" s="34">
        <f t="shared" si="18"/>
        <v>358.3189</v>
      </c>
      <c r="P69" s="34"/>
      <c r="Q69" s="34">
        <f t="shared" si="18"/>
        <v>475.5178</v>
      </c>
      <c r="R69" s="34"/>
    </row>
    <row r="70" spans="1:18" ht="12.75">
      <c r="A70" s="6" t="s">
        <v>12</v>
      </c>
      <c r="C70" s="39">
        <f>C69/C68-1</f>
        <v>-0.05435875640299115</v>
      </c>
      <c r="D70" s="39">
        <f>D69/D68-1</f>
        <v>-0.08491892329547579</v>
      </c>
      <c r="E70" s="39"/>
      <c r="F70" s="39">
        <f>F69/F68-1</f>
        <v>0.3729199906253098</v>
      </c>
      <c r="G70" s="39">
        <f>G69/G68-1</f>
        <v>0.08059763694323396</v>
      </c>
      <c r="H70" s="39"/>
      <c r="I70" s="39">
        <f>I69/I68-1</f>
        <v>0.23688425090022536</v>
      </c>
      <c r="J70" s="39"/>
      <c r="K70" s="39">
        <f>K69/K68-1</f>
        <v>0.18154468631490928</v>
      </c>
      <c r="L70" s="39">
        <f>L69/L68-1</f>
        <v>0.06231611295613537</v>
      </c>
      <c r="M70" s="39"/>
      <c r="N70" s="39">
        <f>N69/N68-1</f>
        <v>-0.0627320524274626</v>
      </c>
      <c r="O70" s="39">
        <f>O69/O68-1</f>
        <v>0.1649434562436114</v>
      </c>
      <c r="P70" s="39"/>
      <c r="Q70" s="39">
        <f>Q69/Q68-1</f>
        <v>0.11529541674132959</v>
      </c>
      <c r="R70" s="39"/>
    </row>
  </sheetData>
  <sheetProtection/>
  <mergeCells count="4">
    <mergeCell ref="C4:D4"/>
    <mergeCell ref="F4:G4"/>
    <mergeCell ref="K4:L4"/>
    <mergeCell ref="N4:O4"/>
  </mergeCells>
  <printOptions/>
  <pageMargins left="0.75" right="0.75" top="1.5" bottom="1" header="0.5" footer="0.5"/>
  <pageSetup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V72"/>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2" width="9.140625" style="2" customWidth="1"/>
    <col min="3" max="5" width="11.7109375" style="38" customWidth="1"/>
    <col min="6" max="6" width="1.7109375" style="2" customWidth="1"/>
    <col min="7" max="14" width="11.7109375" style="34" customWidth="1"/>
    <col min="15" max="15" width="1.7109375" style="2" customWidth="1"/>
    <col min="16" max="17" width="11.7109375" style="2" customWidth="1"/>
    <col min="18" max="18" width="1.7109375" style="2" customWidth="1"/>
    <col min="19" max="20" width="11.7109375" style="2" customWidth="1"/>
    <col min="21" max="21" width="1.7109375" style="2" customWidth="1"/>
    <col min="22" max="22" width="11.7109375" style="2" customWidth="1"/>
    <col min="23" max="23" width="1.7109375" style="2" customWidth="1"/>
    <col min="24" max="16384" width="9.140625" style="2" customWidth="1"/>
  </cols>
  <sheetData>
    <row r="1" spans="1:14" ht="30" customHeight="1">
      <c r="A1" s="1" t="s">
        <v>56</v>
      </c>
      <c r="B1" s="1"/>
      <c r="C1" s="2"/>
      <c r="D1" s="2"/>
      <c r="E1" s="2"/>
      <c r="G1" s="7"/>
      <c r="H1" s="7"/>
      <c r="I1" s="7"/>
      <c r="J1" s="7"/>
      <c r="K1" s="7"/>
      <c r="L1" s="7"/>
      <c r="M1" s="7"/>
      <c r="N1" s="7"/>
    </row>
    <row r="2" spans="1:14" ht="30" customHeight="1">
      <c r="A2" s="1" t="s">
        <v>16</v>
      </c>
      <c r="B2" s="1"/>
      <c r="C2" s="2"/>
      <c r="D2" s="2"/>
      <c r="E2" s="2"/>
      <c r="G2" s="7"/>
      <c r="H2" s="7"/>
      <c r="I2" s="7"/>
      <c r="J2" s="7"/>
      <c r="K2" s="7"/>
      <c r="L2" s="7"/>
      <c r="M2" s="7"/>
      <c r="N2" s="7"/>
    </row>
    <row r="3" spans="1:14" ht="30" customHeight="1">
      <c r="A3" s="57" t="s">
        <v>82</v>
      </c>
      <c r="C3" s="1"/>
      <c r="D3" s="2"/>
      <c r="E3" s="3"/>
      <c r="F3" s="41"/>
      <c r="G3" s="2"/>
      <c r="H3" s="3"/>
      <c r="I3" s="2"/>
      <c r="J3" s="2"/>
      <c r="K3" s="2"/>
      <c r="L3" s="2"/>
      <c r="M3" s="2"/>
      <c r="N3" s="2"/>
    </row>
    <row r="4" spans="1:22" ht="38.25">
      <c r="A4" s="1"/>
      <c r="B4" s="1"/>
      <c r="C4" s="66" t="s">
        <v>68</v>
      </c>
      <c r="D4" s="66"/>
      <c r="E4" s="66"/>
      <c r="G4" s="65" t="s">
        <v>48</v>
      </c>
      <c r="H4" s="65"/>
      <c r="I4" s="65"/>
      <c r="J4" s="65"/>
      <c r="K4" s="65"/>
      <c r="L4" s="65"/>
      <c r="M4" s="65"/>
      <c r="N4" s="65"/>
      <c r="P4" s="64" t="s">
        <v>65</v>
      </c>
      <c r="Q4" s="64"/>
      <c r="S4" s="64" t="s">
        <v>66</v>
      </c>
      <c r="T4" s="64"/>
      <c r="V4" s="30" t="s">
        <v>67</v>
      </c>
    </row>
    <row r="5" spans="3:22" s="53" customFormat="1" ht="24">
      <c r="C5" s="45" t="s">
        <v>69</v>
      </c>
      <c r="D5" s="45" t="s">
        <v>71</v>
      </c>
      <c r="E5" s="45" t="s">
        <v>70</v>
      </c>
      <c r="F5" s="54"/>
      <c r="G5" s="46" t="s">
        <v>58</v>
      </c>
      <c r="H5" s="46" t="s">
        <v>49</v>
      </c>
      <c r="I5" s="46" t="s">
        <v>50</v>
      </c>
      <c r="J5" s="46" t="s">
        <v>51</v>
      </c>
      <c r="K5" s="46" t="s">
        <v>52</v>
      </c>
      <c r="L5" s="46" t="s">
        <v>53</v>
      </c>
      <c r="M5" s="46" t="s">
        <v>54</v>
      </c>
      <c r="N5" s="46" t="s">
        <v>55</v>
      </c>
      <c r="O5" s="54"/>
      <c r="P5" s="55" t="s">
        <v>14</v>
      </c>
      <c r="Q5" s="55" t="s">
        <v>15</v>
      </c>
      <c r="R5" s="54"/>
      <c r="S5" s="45" t="s">
        <v>19</v>
      </c>
      <c r="T5" s="45" t="s">
        <v>20</v>
      </c>
      <c r="U5" s="54"/>
      <c r="V5" s="56" t="s">
        <v>44</v>
      </c>
    </row>
    <row r="6" spans="1:22" ht="12">
      <c r="A6" s="2">
        <v>1996</v>
      </c>
      <c r="C6" s="34">
        <v>19.6069</v>
      </c>
      <c r="D6" s="34">
        <v>150.2387</v>
      </c>
      <c r="E6" s="34">
        <v>9.4122</v>
      </c>
      <c r="F6" s="31"/>
      <c r="G6" s="34">
        <v>2.654</v>
      </c>
      <c r="H6" s="34">
        <v>0.0184</v>
      </c>
      <c r="I6" s="34">
        <v>156.2852</v>
      </c>
      <c r="J6" s="34">
        <v>0.0029</v>
      </c>
      <c r="K6" s="34">
        <v>0.5681</v>
      </c>
      <c r="L6" s="34">
        <v>0.36269999999999997</v>
      </c>
      <c r="M6" s="34">
        <v>17.797600000000003</v>
      </c>
      <c r="N6" s="34">
        <v>1.569</v>
      </c>
      <c r="O6" s="31"/>
      <c r="P6" s="33">
        <v>118.6901</v>
      </c>
      <c r="Q6" s="33">
        <v>60.5676</v>
      </c>
      <c r="R6" s="31"/>
      <c r="S6" s="34">
        <v>152.4829</v>
      </c>
      <c r="T6" s="34">
        <v>26.774999999999995</v>
      </c>
      <c r="U6" s="31"/>
      <c r="V6" s="33">
        <v>19.90833333333333</v>
      </c>
    </row>
    <row r="7" spans="1:22" ht="12">
      <c r="A7" s="2">
        <v>1997</v>
      </c>
      <c r="C7" s="34">
        <v>22.8537</v>
      </c>
      <c r="D7" s="34">
        <v>177.1379</v>
      </c>
      <c r="E7" s="34">
        <v>12.1601</v>
      </c>
      <c r="F7" s="31"/>
      <c r="G7" s="34">
        <v>2.3623</v>
      </c>
      <c r="H7" s="34">
        <v>0.0702</v>
      </c>
      <c r="I7" s="34">
        <v>177.9192</v>
      </c>
      <c r="J7" s="34">
        <v>0.004</v>
      </c>
      <c r="K7" s="34">
        <v>0.9683999999999999</v>
      </c>
      <c r="L7" s="34">
        <v>0.2001</v>
      </c>
      <c r="M7" s="34">
        <v>25.5048</v>
      </c>
      <c r="N7" s="34">
        <v>5.1224</v>
      </c>
      <c r="O7" s="31"/>
      <c r="P7" s="33">
        <v>130.146</v>
      </c>
      <c r="Q7" s="33">
        <v>82.0054</v>
      </c>
      <c r="R7" s="31"/>
      <c r="S7" s="34">
        <v>177.3694</v>
      </c>
      <c r="T7" s="34">
        <v>34.782199999999996</v>
      </c>
      <c r="U7" s="31"/>
      <c r="V7" s="33">
        <v>19.325000000000003</v>
      </c>
    </row>
    <row r="8" spans="1:22" ht="12">
      <c r="A8" s="2">
        <v>1998</v>
      </c>
      <c r="C8" s="34">
        <v>23.4083</v>
      </c>
      <c r="D8" s="34">
        <v>240.2858</v>
      </c>
      <c r="E8" s="34">
        <v>14.208900000000002</v>
      </c>
      <c r="F8" s="31"/>
      <c r="G8" s="34">
        <v>4.3087</v>
      </c>
      <c r="H8" s="34">
        <v>0.0025</v>
      </c>
      <c r="I8" s="34">
        <v>246.04929999999996</v>
      </c>
      <c r="J8" s="34">
        <v>0</v>
      </c>
      <c r="K8" s="34">
        <v>1.1357</v>
      </c>
      <c r="L8" s="34">
        <v>0.3033</v>
      </c>
      <c r="M8" s="34">
        <v>23.733400000000003</v>
      </c>
      <c r="N8" s="34">
        <v>2.3697000000000004</v>
      </c>
      <c r="O8" s="31"/>
      <c r="P8" s="33">
        <v>153.1516</v>
      </c>
      <c r="Q8" s="33">
        <v>124.75090000000002</v>
      </c>
      <c r="R8" s="31"/>
      <c r="S8" s="34">
        <v>238.2962</v>
      </c>
      <c r="T8" s="34">
        <v>39.606100000000005</v>
      </c>
      <c r="U8" s="31"/>
      <c r="V8" s="33">
        <v>19.725</v>
      </c>
    </row>
    <row r="9" spans="1:22" ht="12">
      <c r="A9" s="2">
        <v>1999</v>
      </c>
      <c r="C9" s="34">
        <v>21.977200000000003</v>
      </c>
      <c r="D9" s="34">
        <v>180.88000000000002</v>
      </c>
      <c r="E9" s="34">
        <v>13.710100000000002</v>
      </c>
      <c r="F9" s="31"/>
      <c r="G9" s="34">
        <v>4.9076</v>
      </c>
      <c r="H9" s="34">
        <v>0.005900000000000001</v>
      </c>
      <c r="I9" s="34">
        <v>182.64399999999998</v>
      </c>
      <c r="J9" s="34">
        <v>0</v>
      </c>
      <c r="K9" s="34">
        <v>2.7486</v>
      </c>
      <c r="L9" s="34">
        <v>0.055</v>
      </c>
      <c r="M9" s="34">
        <v>23.0456</v>
      </c>
      <c r="N9" s="34">
        <v>3.1606999999999994</v>
      </c>
      <c r="O9" s="31"/>
      <c r="P9" s="33">
        <v>147.6589</v>
      </c>
      <c r="Q9" s="33">
        <v>68.90799999999999</v>
      </c>
      <c r="R9" s="31"/>
      <c r="S9" s="34">
        <v>187.8752</v>
      </c>
      <c r="T9" s="34">
        <v>28.692</v>
      </c>
      <c r="U9" s="31"/>
      <c r="V9" s="33">
        <v>19.291666666666668</v>
      </c>
    </row>
    <row r="10" spans="1:22" ht="12">
      <c r="A10" s="2">
        <v>2000</v>
      </c>
      <c r="C10" s="34">
        <v>23.941900000000004</v>
      </c>
      <c r="D10" s="34">
        <v>156.8789</v>
      </c>
      <c r="E10" s="34">
        <v>11.2479</v>
      </c>
      <c r="F10" s="31"/>
      <c r="G10" s="34">
        <v>9.2179</v>
      </c>
      <c r="H10" s="34">
        <v>0.0158</v>
      </c>
      <c r="I10" s="34">
        <v>143.5246</v>
      </c>
      <c r="J10" s="34">
        <v>0.0299</v>
      </c>
      <c r="K10" s="34">
        <v>1.1015</v>
      </c>
      <c r="L10" s="34">
        <v>0</v>
      </c>
      <c r="M10" s="34">
        <v>35.623</v>
      </c>
      <c r="N10" s="34">
        <v>2.5568</v>
      </c>
      <c r="O10" s="31"/>
      <c r="P10" s="33">
        <v>156.9968</v>
      </c>
      <c r="Q10" s="33">
        <v>35.071999999999996</v>
      </c>
      <c r="R10" s="31"/>
      <c r="S10" s="34">
        <v>167.6144</v>
      </c>
      <c r="T10" s="34">
        <v>24.4542</v>
      </c>
      <c r="U10" s="31"/>
      <c r="V10" s="33">
        <v>19.650000000000002</v>
      </c>
    </row>
    <row r="11" spans="1:22" ht="12">
      <c r="A11" s="2">
        <v>2001</v>
      </c>
      <c r="C11" s="34">
        <v>27.712200000000003</v>
      </c>
      <c r="D11" s="34">
        <v>241.5149</v>
      </c>
      <c r="E11" s="34">
        <v>14.089400000000001</v>
      </c>
      <c r="F11" s="31"/>
      <c r="G11" s="34">
        <v>11.943999999999999</v>
      </c>
      <c r="H11" s="34">
        <v>0.19070000000000004</v>
      </c>
      <c r="I11" s="34">
        <v>227.20820000000003</v>
      </c>
      <c r="J11" s="34">
        <v>0.4</v>
      </c>
      <c r="K11" s="34">
        <v>3.718</v>
      </c>
      <c r="L11" s="34">
        <v>0.105</v>
      </c>
      <c r="M11" s="34">
        <v>37.32449999999999</v>
      </c>
      <c r="N11" s="34">
        <v>2.426</v>
      </c>
      <c r="O11" s="31"/>
      <c r="P11" s="33">
        <v>193.66700000000003</v>
      </c>
      <c r="Q11" s="33">
        <v>89.6493</v>
      </c>
      <c r="R11" s="31"/>
      <c r="S11" s="34">
        <v>226.10229999999999</v>
      </c>
      <c r="T11" s="34">
        <v>57.213499999999996</v>
      </c>
      <c r="U11" s="31"/>
      <c r="V11" s="33">
        <v>19.441666666666663</v>
      </c>
    </row>
    <row r="12" spans="1:22" ht="12">
      <c r="A12" s="2">
        <v>2002</v>
      </c>
      <c r="C12" s="34">
        <v>28.6212</v>
      </c>
      <c r="D12" s="34">
        <v>306.48359999999997</v>
      </c>
      <c r="E12" s="34">
        <v>18.6701</v>
      </c>
      <c r="F12" s="31"/>
      <c r="G12" s="34">
        <v>24.4566</v>
      </c>
      <c r="H12" s="34">
        <v>0.18220000000000003</v>
      </c>
      <c r="I12" s="34">
        <v>275.29949999999997</v>
      </c>
      <c r="J12" s="34">
        <v>0</v>
      </c>
      <c r="K12" s="34">
        <v>2.61</v>
      </c>
      <c r="L12" s="34">
        <v>0</v>
      </c>
      <c r="M12" s="34">
        <v>47.02289999999999</v>
      </c>
      <c r="N12" s="34">
        <v>4.2038</v>
      </c>
      <c r="O12" s="31"/>
      <c r="P12" s="33">
        <v>233.5162</v>
      </c>
      <c r="Q12" s="33">
        <v>120.2588</v>
      </c>
      <c r="R12" s="31"/>
      <c r="S12" s="34">
        <v>282.36999999999995</v>
      </c>
      <c r="T12" s="34">
        <v>71.40480000000001</v>
      </c>
      <c r="U12" s="31"/>
      <c r="V12" s="33">
        <v>18.883333333333333</v>
      </c>
    </row>
    <row r="13" spans="1:22" ht="12">
      <c r="A13" s="2">
        <v>2003</v>
      </c>
      <c r="C13" s="34">
        <v>23.0094</v>
      </c>
      <c r="D13" s="34">
        <v>315.0441</v>
      </c>
      <c r="E13" s="34">
        <v>40.094200000000015</v>
      </c>
      <c r="F13" s="31"/>
      <c r="G13" s="34">
        <v>39.6691</v>
      </c>
      <c r="H13" s="34">
        <v>0</v>
      </c>
      <c r="I13" s="34">
        <v>287.48069999999996</v>
      </c>
      <c r="J13" s="34">
        <v>0.2011</v>
      </c>
      <c r="K13" s="34">
        <v>2.3438</v>
      </c>
      <c r="L13" s="34">
        <v>0.025</v>
      </c>
      <c r="M13" s="34">
        <v>44.3431</v>
      </c>
      <c r="N13" s="34">
        <v>4.0846</v>
      </c>
      <c r="O13" s="31"/>
      <c r="P13" s="33">
        <v>256.12699999999995</v>
      </c>
      <c r="Q13" s="33">
        <v>122.0204</v>
      </c>
      <c r="R13" s="31"/>
      <c r="S13" s="34">
        <v>268.1972</v>
      </c>
      <c r="T13" s="34">
        <v>109.95009999999998</v>
      </c>
      <c r="U13" s="31"/>
      <c r="V13" s="33">
        <v>19.116666666666667</v>
      </c>
    </row>
    <row r="14" spans="1:22" ht="12">
      <c r="A14" s="2">
        <v>2004</v>
      </c>
      <c r="C14" s="34">
        <v>23.1383</v>
      </c>
      <c r="D14" s="34">
        <v>308.48659999999995</v>
      </c>
      <c r="E14" s="34">
        <v>23.6554</v>
      </c>
      <c r="F14" s="31"/>
      <c r="G14" s="34">
        <v>41.344</v>
      </c>
      <c r="H14" s="34">
        <v>0.0396</v>
      </c>
      <c r="I14" s="34">
        <v>259.8913</v>
      </c>
      <c r="J14" s="34">
        <v>0.0934</v>
      </c>
      <c r="K14" s="34">
        <v>5.1046</v>
      </c>
      <c r="L14" s="34">
        <v>0.004200000000000001</v>
      </c>
      <c r="M14" s="34">
        <v>46.803</v>
      </c>
      <c r="N14" s="34">
        <v>2.0008999999999997</v>
      </c>
      <c r="O14" s="31"/>
      <c r="P14" s="33">
        <v>224.1557</v>
      </c>
      <c r="Q14" s="33">
        <v>131.1243</v>
      </c>
      <c r="R14" s="31"/>
      <c r="S14" s="34">
        <v>281.9909</v>
      </c>
      <c r="T14" s="34">
        <v>73.28940000000001</v>
      </c>
      <c r="U14" s="31"/>
      <c r="V14" s="33">
        <v>18.958333333333332</v>
      </c>
    </row>
    <row r="15" spans="1:22" ht="12">
      <c r="A15" s="2">
        <v>2005</v>
      </c>
      <c r="C15" s="34">
        <v>30.1686</v>
      </c>
      <c r="D15" s="34">
        <v>350.3802</v>
      </c>
      <c r="E15" s="34">
        <v>24.769099999999998</v>
      </c>
      <c r="F15" s="31"/>
      <c r="G15" s="34">
        <v>33.0836</v>
      </c>
      <c r="H15" s="34">
        <v>0.18369999999999997</v>
      </c>
      <c r="I15" s="34">
        <v>306.3911</v>
      </c>
      <c r="J15" s="34">
        <v>0</v>
      </c>
      <c r="K15" s="34">
        <v>1.8699999999999999</v>
      </c>
      <c r="L15" s="34">
        <v>0.838</v>
      </c>
      <c r="M15" s="34">
        <v>60.6492</v>
      </c>
      <c r="N15" s="34">
        <v>2.3019999999999996</v>
      </c>
      <c r="O15" s="31"/>
      <c r="P15" s="33">
        <v>217.2279</v>
      </c>
      <c r="Q15" s="33">
        <v>188.0899</v>
      </c>
      <c r="R15" s="31"/>
      <c r="S15" s="34">
        <v>341.2715</v>
      </c>
      <c r="T15" s="34">
        <v>64.0461</v>
      </c>
      <c r="U15" s="31"/>
      <c r="V15" s="33">
        <v>19.941666666666666</v>
      </c>
    </row>
    <row r="16" spans="1:22" ht="12">
      <c r="A16" s="2">
        <v>2006</v>
      </c>
      <c r="C16" s="34">
        <v>34.958600000000004</v>
      </c>
      <c r="D16" s="34">
        <v>319.2826</v>
      </c>
      <c r="E16" s="34">
        <v>27.808600000000002</v>
      </c>
      <c r="F16" s="31"/>
      <c r="G16" s="34">
        <v>31.5011</v>
      </c>
      <c r="H16" s="34">
        <v>0.0126</v>
      </c>
      <c r="I16" s="34">
        <v>288.7135</v>
      </c>
      <c r="J16" s="34">
        <v>0</v>
      </c>
      <c r="K16" s="34">
        <v>1.6986</v>
      </c>
      <c r="L16" s="34">
        <v>3.7812</v>
      </c>
      <c r="M16" s="34">
        <v>54.1818</v>
      </c>
      <c r="N16" s="34">
        <v>2.1611999999999996</v>
      </c>
      <c r="O16" s="31"/>
      <c r="P16" s="33">
        <v>252.48669999999998</v>
      </c>
      <c r="Q16" s="33">
        <v>129.5632</v>
      </c>
      <c r="R16" s="31"/>
      <c r="S16" s="34">
        <v>341.4743</v>
      </c>
      <c r="T16" s="34">
        <v>40.5758</v>
      </c>
      <c r="U16" s="31"/>
      <c r="V16" s="33">
        <v>20.991666666666664</v>
      </c>
    </row>
    <row r="17" spans="1:22" ht="12">
      <c r="A17" s="2">
        <v>2007</v>
      </c>
      <c r="C17" s="34">
        <v>37.25789999999999</v>
      </c>
      <c r="D17" s="34">
        <v>358.6523000000001</v>
      </c>
      <c r="E17" s="34">
        <v>28.2793</v>
      </c>
      <c r="F17" s="31"/>
      <c r="G17" s="34">
        <v>38.347899999999996</v>
      </c>
      <c r="H17" s="34">
        <v>0</v>
      </c>
      <c r="I17" s="34">
        <v>317.64700000000005</v>
      </c>
      <c r="J17" s="34">
        <v>0.2512</v>
      </c>
      <c r="K17" s="34">
        <v>2.7523999999999997</v>
      </c>
      <c r="L17" s="34">
        <v>9.780999999999997</v>
      </c>
      <c r="M17" s="34">
        <v>48.9568</v>
      </c>
      <c r="N17" s="34">
        <v>6.452999999999999</v>
      </c>
      <c r="O17" s="31"/>
      <c r="P17" s="33">
        <v>269.0444</v>
      </c>
      <c r="Q17" s="33">
        <v>155.14489999999998</v>
      </c>
      <c r="R17" s="31"/>
      <c r="S17" s="34">
        <v>389.14759999999995</v>
      </c>
      <c r="T17" s="34">
        <v>35.0419</v>
      </c>
      <c r="U17" s="31"/>
      <c r="V17" s="33">
        <v>21.05</v>
      </c>
    </row>
    <row r="18" spans="1:22" ht="12">
      <c r="A18" s="2">
        <v>2008</v>
      </c>
      <c r="C18" s="34">
        <v>24.034399999999998</v>
      </c>
      <c r="D18" s="34">
        <v>338.6138</v>
      </c>
      <c r="E18" s="34">
        <v>23.494999999999997</v>
      </c>
      <c r="F18" s="31"/>
      <c r="G18" s="34">
        <v>0</v>
      </c>
      <c r="H18" s="34">
        <v>0.0050999999999999995</v>
      </c>
      <c r="I18" s="34">
        <v>260.05519999999996</v>
      </c>
      <c r="J18" s="34">
        <v>1.0131</v>
      </c>
      <c r="K18" s="34">
        <v>4.49</v>
      </c>
      <c r="L18" s="34">
        <v>0.9469</v>
      </c>
      <c r="M18" s="34">
        <v>115.70240000000001</v>
      </c>
      <c r="N18" s="34">
        <v>3.9304</v>
      </c>
      <c r="O18" s="31"/>
      <c r="P18" s="33">
        <v>204.9605</v>
      </c>
      <c r="Q18" s="33">
        <v>181.1825</v>
      </c>
      <c r="R18" s="31"/>
      <c r="S18" s="34">
        <v>348.12809999999996</v>
      </c>
      <c r="T18" s="34">
        <v>38.014900000000004</v>
      </c>
      <c r="U18" s="31"/>
      <c r="V18" s="33">
        <v>19.441666666666666</v>
      </c>
    </row>
    <row r="19" spans="1:22" ht="12">
      <c r="A19" s="2">
        <v>2009</v>
      </c>
      <c r="C19" s="34">
        <v>1.5794</v>
      </c>
      <c r="D19" s="34">
        <v>320.2191</v>
      </c>
      <c r="E19" s="34">
        <v>84.13469999999998</v>
      </c>
      <c r="F19" s="31"/>
      <c r="G19" s="34">
        <v>0</v>
      </c>
      <c r="H19" s="34">
        <v>1.2239</v>
      </c>
      <c r="I19" s="34">
        <v>359.06579999999997</v>
      </c>
      <c r="J19" s="34">
        <v>1.7828</v>
      </c>
      <c r="K19" s="34">
        <v>8.4194</v>
      </c>
      <c r="L19" s="34">
        <v>0</v>
      </c>
      <c r="M19" s="34">
        <v>31.521699999999996</v>
      </c>
      <c r="N19" s="34">
        <v>3.9193</v>
      </c>
      <c r="O19" s="31"/>
      <c r="P19" s="33">
        <v>257.51890000000003</v>
      </c>
      <c r="Q19" s="33">
        <v>148.414</v>
      </c>
      <c r="R19" s="31"/>
      <c r="S19" s="34">
        <v>352.5204</v>
      </c>
      <c r="T19" s="34">
        <v>53.4122</v>
      </c>
      <c r="U19" s="31"/>
      <c r="V19" s="33">
        <v>16.658333333333335</v>
      </c>
    </row>
    <row r="20" spans="1:22" ht="12">
      <c r="A20" s="2">
        <v>2010</v>
      </c>
      <c r="C20" s="34">
        <v>5.556900000000001</v>
      </c>
      <c r="D20" s="34">
        <v>268.72569999999996</v>
      </c>
      <c r="E20" s="34">
        <v>151.06719999999999</v>
      </c>
      <c r="F20" s="31"/>
      <c r="G20" s="34">
        <v>0</v>
      </c>
      <c r="H20" s="34">
        <v>0.1763</v>
      </c>
      <c r="I20" s="34">
        <v>386.43829999999997</v>
      </c>
      <c r="J20" s="34">
        <v>8.799299999999999</v>
      </c>
      <c r="K20" s="34">
        <v>3.4683</v>
      </c>
      <c r="L20" s="34">
        <v>0</v>
      </c>
      <c r="M20" s="34">
        <v>22.648899999999998</v>
      </c>
      <c r="N20" s="34">
        <v>3.8187</v>
      </c>
      <c r="O20" s="31"/>
      <c r="P20" s="33">
        <v>272.94449999999995</v>
      </c>
      <c r="Q20" s="33">
        <v>152.4049</v>
      </c>
      <c r="R20" s="31"/>
      <c r="S20" s="34">
        <v>358.85470000000004</v>
      </c>
      <c r="T20" s="34">
        <v>66.49480000000001</v>
      </c>
      <c r="U20" s="31"/>
      <c r="V20" s="33">
        <v>16.166666666666664</v>
      </c>
    </row>
    <row r="21" spans="1:22" ht="12">
      <c r="A21" s="2">
        <v>2011</v>
      </c>
      <c r="C21" s="34">
        <v>7.9835</v>
      </c>
      <c r="D21" s="34">
        <v>245.8071</v>
      </c>
      <c r="E21" s="34">
        <v>31.435000000000002</v>
      </c>
      <c r="F21" s="31"/>
      <c r="G21" s="34">
        <v>0</v>
      </c>
      <c r="H21" s="34">
        <v>0.0793</v>
      </c>
      <c r="I21" s="34">
        <v>253.7141</v>
      </c>
      <c r="J21" s="34">
        <v>9.3382</v>
      </c>
      <c r="K21" s="34">
        <v>2.4823</v>
      </c>
      <c r="L21" s="34">
        <v>0</v>
      </c>
      <c r="M21" s="34">
        <v>18.623199999999997</v>
      </c>
      <c r="N21" s="34">
        <v>0.9886999999999999</v>
      </c>
      <c r="O21" s="31"/>
      <c r="P21" s="33">
        <v>144.78369999999998</v>
      </c>
      <c r="Q21" s="33">
        <v>140.4416</v>
      </c>
      <c r="R21" s="31"/>
      <c r="S21" s="34">
        <v>245.0145</v>
      </c>
      <c r="T21" s="34">
        <v>40.21119999999999</v>
      </c>
      <c r="U21" s="31"/>
      <c r="V21" s="33">
        <v>15.474999999999996</v>
      </c>
    </row>
    <row r="22" spans="1:22" ht="12">
      <c r="A22" s="2">
        <v>2012</v>
      </c>
      <c r="C22" s="35">
        <v>12.9138</v>
      </c>
      <c r="D22" s="35">
        <v>325.17609999999996</v>
      </c>
      <c r="E22" s="35">
        <v>31.757199999999997</v>
      </c>
      <c r="F22" s="31"/>
      <c r="G22" s="34">
        <v>0</v>
      </c>
      <c r="H22" s="34">
        <v>0.2248</v>
      </c>
      <c r="I22" s="34">
        <v>340.515</v>
      </c>
      <c r="J22" s="34">
        <v>11.3592</v>
      </c>
      <c r="K22" s="34">
        <v>1.1719000000000002</v>
      </c>
      <c r="L22" s="34">
        <v>0</v>
      </c>
      <c r="M22" s="34">
        <v>15.1421</v>
      </c>
      <c r="N22" s="34">
        <v>1.4348</v>
      </c>
      <c r="O22" s="31"/>
      <c r="P22" s="33">
        <v>143.7582</v>
      </c>
      <c r="Q22" s="33">
        <v>226.08890000000002</v>
      </c>
      <c r="R22" s="31"/>
      <c r="S22" s="34">
        <v>326.94929999999994</v>
      </c>
      <c r="T22" s="34">
        <v>42.89810000000001</v>
      </c>
      <c r="U22" s="31"/>
      <c r="V22" s="33">
        <v>15.658333333333331</v>
      </c>
    </row>
    <row r="23" spans="1:22" ht="12">
      <c r="A23" s="2">
        <v>2013</v>
      </c>
      <c r="C23" s="35">
        <v>9.4648</v>
      </c>
      <c r="D23" s="35">
        <v>267.8558</v>
      </c>
      <c r="E23" s="35">
        <v>35.4266</v>
      </c>
      <c r="F23" s="31"/>
      <c r="G23" s="34">
        <v>0</v>
      </c>
      <c r="H23" s="34">
        <v>1.7087999999999999</v>
      </c>
      <c r="I23" s="34">
        <v>284.2622</v>
      </c>
      <c r="J23" s="34">
        <v>11.788400000000003</v>
      </c>
      <c r="K23" s="34">
        <v>3.7775000000000003</v>
      </c>
      <c r="L23" s="34">
        <v>0.07</v>
      </c>
      <c r="M23" s="34">
        <v>9.417</v>
      </c>
      <c r="N23" s="34">
        <v>1.7233</v>
      </c>
      <c r="O23" s="31"/>
      <c r="P23" s="33">
        <v>149.6755</v>
      </c>
      <c r="Q23" s="33">
        <v>163.0717</v>
      </c>
      <c r="R23" s="31"/>
      <c r="S23" s="34">
        <v>275.7542</v>
      </c>
      <c r="T23" s="34">
        <v>36.9932</v>
      </c>
      <c r="U23" s="31"/>
      <c r="V23" s="33">
        <v>16.308333333333334</v>
      </c>
    </row>
    <row r="24" spans="1:22" ht="12">
      <c r="A24" s="2">
        <v>2014</v>
      </c>
      <c r="C24" s="35">
        <v>8.875599999999999</v>
      </c>
      <c r="D24" s="35">
        <v>282.6998</v>
      </c>
      <c r="E24" s="35">
        <v>23.0391</v>
      </c>
      <c r="F24" s="31"/>
      <c r="G24" s="34">
        <v>0</v>
      </c>
      <c r="H24" s="34">
        <v>0.1527</v>
      </c>
      <c r="I24" s="34">
        <v>292.77439999999996</v>
      </c>
      <c r="J24" s="34">
        <v>8.8607</v>
      </c>
      <c r="K24" s="34">
        <v>5.0809999999999995</v>
      </c>
      <c r="L24" s="34">
        <v>0</v>
      </c>
      <c r="M24" s="34">
        <v>6.810200000000001</v>
      </c>
      <c r="N24" s="34">
        <v>0.9356</v>
      </c>
      <c r="O24" s="31"/>
      <c r="P24" s="33">
        <v>132.7909</v>
      </c>
      <c r="Q24" s="33">
        <v>181.8238</v>
      </c>
      <c r="R24" s="31"/>
      <c r="S24" s="34">
        <v>280.6469</v>
      </c>
      <c r="T24" s="34">
        <v>33.9677</v>
      </c>
      <c r="U24" s="31"/>
      <c r="V24" s="33">
        <v>15.991666666666669</v>
      </c>
    </row>
    <row r="25" spans="1:22" ht="12">
      <c r="A25" s="2">
        <v>2015</v>
      </c>
      <c r="C25" s="35">
        <v>11.191699999999999</v>
      </c>
      <c r="D25" s="35">
        <v>338.3146</v>
      </c>
      <c r="E25" s="35">
        <v>27.8468</v>
      </c>
      <c r="F25" s="31"/>
      <c r="G25" s="34">
        <v>0</v>
      </c>
      <c r="H25" s="34">
        <v>0.0978</v>
      </c>
      <c r="I25" s="34">
        <v>361.72759999999994</v>
      </c>
      <c r="J25" s="34">
        <v>5.1119</v>
      </c>
      <c r="K25" s="34">
        <v>2.7188</v>
      </c>
      <c r="L25" s="34">
        <v>0</v>
      </c>
      <c r="M25" s="34">
        <v>6.0114</v>
      </c>
      <c r="N25" s="34">
        <v>1.6858</v>
      </c>
      <c r="O25" s="31"/>
      <c r="P25" s="33">
        <v>140.3628</v>
      </c>
      <c r="Q25" s="33">
        <v>236.99040000000002</v>
      </c>
      <c r="R25" s="31"/>
      <c r="S25" s="33">
        <v>341.5261</v>
      </c>
      <c r="T25" s="33">
        <v>35.82700000000001</v>
      </c>
      <c r="U25" s="31"/>
      <c r="V25" s="33">
        <v>16.45</v>
      </c>
    </row>
    <row r="26" spans="1:22" ht="12">
      <c r="A26" s="2">
        <v>2016</v>
      </c>
      <c r="C26" s="34">
        <v>12.198400000000003</v>
      </c>
      <c r="D26" s="34">
        <v>382.9176</v>
      </c>
      <c r="E26" s="34">
        <v>28.7162</v>
      </c>
      <c r="F26" s="31"/>
      <c r="G26" s="34">
        <v>0</v>
      </c>
      <c r="H26" s="34">
        <v>0.013300000000000001</v>
      </c>
      <c r="I26" s="34">
        <v>408.575</v>
      </c>
      <c r="J26" s="34">
        <v>1.8256000000000001</v>
      </c>
      <c r="K26" s="34">
        <v>4.619699999999998</v>
      </c>
      <c r="L26" s="34">
        <v>0</v>
      </c>
      <c r="M26" s="34">
        <v>7.2409</v>
      </c>
      <c r="N26" s="34">
        <v>1.5578</v>
      </c>
      <c r="O26" s="31"/>
      <c r="P26" s="33">
        <v>161.55880000000002</v>
      </c>
      <c r="Q26" s="33">
        <v>262.2734</v>
      </c>
      <c r="R26" s="31"/>
      <c r="S26" s="33">
        <v>388.11279999999994</v>
      </c>
      <c r="T26" s="33">
        <v>35.7196</v>
      </c>
      <c r="U26" s="31"/>
      <c r="V26" s="33">
        <v>16.875000000000004</v>
      </c>
    </row>
    <row r="27" spans="1:22" ht="12">
      <c r="A27" s="2">
        <v>2017</v>
      </c>
      <c r="C27" s="34">
        <v>15.399400000000002</v>
      </c>
      <c r="D27" s="34">
        <v>358.9064</v>
      </c>
      <c r="E27" s="34">
        <v>34.1438</v>
      </c>
      <c r="F27" s="31"/>
      <c r="G27" s="34">
        <v>0</v>
      </c>
      <c r="H27" s="34">
        <v>0.29100000000000004</v>
      </c>
      <c r="I27" s="34">
        <v>390.9588</v>
      </c>
      <c r="J27" s="34">
        <v>3.6839999999999997</v>
      </c>
      <c r="K27" s="34">
        <v>7.0412</v>
      </c>
      <c r="L27" s="34">
        <v>0.0448</v>
      </c>
      <c r="M27" s="34">
        <v>5.0204</v>
      </c>
      <c r="N27" s="34">
        <v>1.4096000000000002</v>
      </c>
      <c r="O27" s="31"/>
      <c r="P27" s="33">
        <v>181.09390000000002</v>
      </c>
      <c r="Q27" s="33">
        <v>227.3556</v>
      </c>
      <c r="R27" s="31"/>
      <c r="S27" s="33">
        <v>370.6501</v>
      </c>
      <c r="T27" s="33">
        <v>37.7995</v>
      </c>
      <c r="U27" s="31"/>
      <c r="V27" s="33">
        <v>17.525000000000002</v>
      </c>
    </row>
    <row r="28" spans="1:22" ht="12">
      <c r="A28" s="2">
        <v>2018</v>
      </c>
      <c r="C28" s="34">
        <v>17.173000000000002</v>
      </c>
      <c r="D28" s="34">
        <v>278.0887</v>
      </c>
      <c r="E28" s="34">
        <v>25.0873</v>
      </c>
      <c r="F28" s="31"/>
      <c r="G28" s="34">
        <v>0</v>
      </c>
      <c r="H28" s="34">
        <v>0.11240000000000001</v>
      </c>
      <c r="I28" s="34">
        <v>294.8432</v>
      </c>
      <c r="J28" s="34">
        <v>4.7826</v>
      </c>
      <c r="K28" s="34">
        <v>12.3885</v>
      </c>
      <c r="L28" s="34">
        <v>0</v>
      </c>
      <c r="M28" s="34">
        <v>7.4277</v>
      </c>
      <c r="N28" s="34">
        <v>0.7944</v>
      </c>
      <c r="O28" s="31"/>
      <c r="P28" s="34">
        <v>219.51719999999997</v>
      </c>
      <c r="Q28" s="34">
        <v>100.8317</v>
      </c>
      <c r="R28" s="31"/>
      <c r="S28" s="34">
        <v>291.01980000000003</v>
      </c>
      <c r="T28" s="34">
        <v>29.329099999999997</v>
      </c>
      <c r="U28" s="31"/>
      <c r="V28" s="33">
        <v>18.1</v>
      </c>
    </row>
    <row r="29" spans="1:22" ht="12">
      <c r="A29" s="2">
        <v>2019</v>
      </c>
      <c r="C29" s="34">
        <v>21.576700000000002</v>
      </c>
      <c r="D29" s="34">
        <v>317.8947</v>
      </c>
      <c r="E29" s="34">
        <v>67.2833</v>
      </c>
      <c r="F29" s="31"/>
      <c r="G29" s="34">
        <v>0</v>
      </c>
      <c r="H29" s="34">
        <v>0.0713</v>
      </c>
      <c r="I29" s="34">
        <v>377.88520000000005</v>
      </c>
      <c r="J29" s="34">
        <v>1.9303000000000001</v>
      </c>
      <c r="K29" s="34">
        <v>16.8352</v>
      </c>
      <c r="L29" s="34">
        <v>0.5126999999999999</v>
      </c>
      <c r="M29" s="34">
        <v>7.999999999999999</v>
      </c>
      <c r="N29" s="34">
        <v>1.5196999999999998</v>
      </c>
      <c r="O29" s="31"/>
      <c r="P29" s="34">
        <v>250.424</v>
      </c>
      <c r="Q29" s="34">
        <v>156.3301</v>
      </c>
      <c r="R29" s="31"/>
      <c r="S29" s="34">
        <v>359.1724</v>
      </c>
      <c r="T29" s="34">
        <v>47.5819</v>
      </c>
      <c r="U29" s="31"/>
      <c r="V29" s="33">
        <v>18.183333333333334</v>
      </c>
    </row>
    <row r="30" spans="1:22" ht="12">
      <c r="A30" s="2">
        <v>2020</v>
      </c>
      <c r="C30" s="34">
        <v>9.2721</v>
      </c>
      <c r="D30" s="34">
        <v>304.1573</v>
      </c>
      <c r="E30" s="34">
        <v>137.83759999999998</v>
      </c>
      <c r="F30" s="34"/>
      <c r="G30" s="34">
        <v>0</v>
      </c>
      <c r="H30" s="34">
        <v>0.0158</v>
      </c>
      <c r="I30" s="34">
        <v>434.57159999999993</v>
      </c>
      <c r="J30" s="34">
        <v>0.6968000000000001</v>
      </c>
      <c r="K30" s="34">
        <v>8.8347</v>
      </c>
      <c r="L30" s="34">
        <v>0.1372</v>
      </c>
      <c r="M30" s="34">
        <v>4.0994</v>
      </c>
      <c r="N30" s="34">
        <v>2.9118999999999997</v>
      </c>
      <c r="O30" s="34"/>
      <c r="P30" s="34">
        <v>251.8731</v>
      </c>
      <c r="Q30" s="34">
        <v>199.39419999999998</v>
      </c>
      <c r="R30" s="34"/>
      <c r="S30" s="34">
        <v>389.1243</v>
      </c>
      <c r="T30" s="34">
        <v>62.142799999999994</v>
      </c>
      <c r="U30" s="31"/>
      <c r="V30" s="33">
        <f>AVERAGE(V55:V66)</f>
        <v>17.358333333333334</v>
      </c>
    </row>
    <row r="31" spans="3:22" ht="12">
      <c r="C31" s="34"/>
      <c r="D31" s="34"/>
      <c r="E31" s="34"/>
      <c r="F31" s="31"/>
      <c r="O31" s="31"/>
      <c r="P31" s="34"/>
      <c r="Q31" s="34"/>
      <c r="R31" s="31"/>
      <c r="S31" s="34"/>
      <c r="T31" s="34"/>
      <c r="U31" s="31"/>
      <c r="V31" s="33"/>
    </row>
    <row r="32" spans="1:22" ht="12">
      <c r="A32" s="2">
        <v>2019</v>
      </c>
      <c r="B32" s="2" t="s">
        <v>59</v>
      </c>
      <c r="C32" s="34">
        <f>SUM(C42:C44)</f>
        <v>2.8943</v>
      </c>
      <c r="D32" s="34">
        <f>SUM(D42:D44)</f>
        <v>65.0908</v>
      </c>
      <c r="E32" s="34">
        <f>SUM(E42:E44)</f>
        <v>7.8444</v>
      </c>
      <c r="G32" s="34">
        <f aca="true" t="shared" si="0" ref="G32:N32">SUM(G42:G44)</f>
        <v>0</v>
      </c>
      <c r="H32" s="34">
        <f t="shared" si="0"/>
        <v>0</v>
      </c>
      <c r="I32" s="34">
        <f t="shared" si="0"/>
        <v>71.5974</v>
      </c>
      <c r="J32" s="34">
        <f t="shared" si="0"/>
        <v>0.9766</v>
      </c>
      <c r="K32" s="34">
        <f t="shared" si="0"/>
        <v>2.2853</v>
      </c>
      <c r="L32" s="34">
        <f t="shared" si="0"/>
        <v>0</v>
      </c>
      <c r="M32" s="34">
        <f t="shared" si="0"/>
        <v>0.7969</v>
      </c>
      <c r="N32" s="34">
        <f t="shared" si="0"/>
        <v>0.1729</v>
      </c>
      <c r="P32" s="34">
        <f>SUM(P42:P44)</f>
        <v>52.0392</v>
      </c>
      <c r="Q32" s="34">
        <f>SUM(Q42:Q44)</f>
        <v>23.79</v>
      </c>
      <c r="S32" s="34">
        <f>SUM(S42:S44)</f>
        <v>68.0522</v>
      </c>
      <c r="T32" s="34">
        <f>SUM(T42:T44)</f>
        <v>7.7771</v>
      </c>
      <c r="V32" s="33" t="s">
        <v>63</v>
      </c>
    </row>
    <row r="33" spans="2:22" ht="12">
      <c r="B33" s="2" t="s">
        <v>60</v>
      </c>
      <c r="C33" s="34">
        <f>SUM(C45:C47)</f>
        <v>7.0797</v>
      </c>
      <c r="D33" s="34">
        <f>SUM(D45:D47)</f>
        <v>76.6667</v>
      </c>
      <c r="E33" s="34">
        <f>SUM(E45:E47)</f>
        <v>5.7907</v>
      </c>
      <c r="F33" s="34"/>
      <c r="G33" s="34">
        <f aca="true" t="shared" si="1" ref="G33:N33">SUM(G45:G47)</f>
        <v>0</v>
      </c>
      <c r="H33" s="34">
        <f t="shared" si="1"/>
        <v>0.0713</v>
      </c>
      <c r="I33" s="34">
        <f t="shared" si="1"/>
        <v>78.0718</v>
      </c>
      <c r="J33" s="34">
        <f t="shared" si="1"/>
        <v>0.8223</v>
      </c>
      <c r="K33" s="34">
        <f t="shared" si="1"/>
        <v>6.5045</v>
      </c>
      <c r="L33" s="34">
        <f t="shared" si="1"/>
        <v>0</v>
      </c>
      <c r="M33" s="34">
        <f t="shared" si="1"/>
        <v>3.8493</v>
      </c>
      <c r="N33" s="34">
        <f t="shared" si="1"/>
        <v>0.218</v>
      </c>
      <c r="O33" s="34"/>
      <c r="P33" s="34">
        <f>SUM(P45:P47)</f>
        <v>59.4162</v>
      </c>
      <c r="Q33" s="34">
        <f>SUM(Q45:Q47)</f>
        <v>30.1209</v>
      </c>
      <c r="R33" s="34"/>
      <c r="S33" s="34">
        <f>SUM(S45:S47)</f>
        <v>79.8031</v>
      </c>
      <c r="T33" s="34">
        <f>SUM(T45:T47)</f>
        <v>9.734</v>
      </c>
      <c r="U33" s="34"/>
      <c r="V33" s="33" t="s">
        <v>63</v>
      </c>
    </row>
    <row r="34" spans="2:22" ht="12">
      <c r="B34" s="2" t="s">
        <v>61</v>
      </c>
      <c r="C34" s="34">
        <f>SUM(C48:C50)</f>
        <v>6.763300000000001</v>
      </c>
      <c r="D34" s="34">
        <f>SUM(D48:D50)</f>
        <v>79.1927</v>
      </c>
      <c r="E34" s="34">
        <f>SUM(E48:E50)</f>
        <v>16.6004</v>
      </c>
      <c r="G34" s="34">
        <f aca="true" t="shared" si="2" ref="G34:N34">SUM(G48:G50)</f>
        <v>0</v>
      </c>
      <c r="H34" s="34">
        <f t="shared" si="2"/>
        <v>0</v>
      </c>
      <c r="I34" s="34">
        <f t="shared" si="2"/>
        <v>97.83300000000001</v>
      </c>
      <c r="J34" s="34">
        <f t="shared" si="2"/>
        <v>0.0228</v>
      </c>
      <c r="K34" s="34">
        <f t="shared" si="2"/>
        <v>2.9588</v>
      </c>
      <c r="L34" s="34">
        <f t="shared" si="2"/>
        <v>0</v>
      </c>
      <c r="M34" s="34">
        <f t="shared" si="2"/>
        <v>1.3420999999999998</v>
      </c>
      <c r="N34" s="34">
        <f t="shared" si="2"/>
        <v>0.39959999999999996</v>
      </c>
      <c r="P34" s="34">
        <f>SUM(P48:P50)</f>
        <v>64.4856</v>
      </c>
      <c r="Q34" s="34">
        <f>SUM(Q48:Q50)</f>
        <v>38.0706</v>
      </c>
      <c r="S34" s="34">
        <f>SUM(S48:S50)</f>
        <v>91.2524</v>
      </c>
      <c r="T34" s="34">
        <f>SUM(T48:T50)</f>
        <v>11.3039</v>
      </c>
      <c r="V34" s="33" t="s">
        <v>63</v>
      </c>
    </row>
    <row r="35" spans="2:22" ht="12">
      <c r="B35" s="2" t="s">
        <v>62</v>
      </c>
      <c r="C35" s="34">
        <f>SUM(C51:C53)</f>
        <v>4.8394</v>
      </c>
      <c r="D35" s="34">
        <f>SUM(D51:D53)</f>
        <v>96.9445</v>
      </c>
      <c r="E35" s="34">
        <f>SUM(E51:E53)</f>
        <v>37.0478</v>
      </c>
      <c r="G35" s="34">
        <f aca="true" t="shared" si="3" ref="G35:N35">SUM(G51:G53)</f>
        <v>0</v>
      </c>
      <c r="H35" s="34">
        <f t="shared" si="3"/>
        <v>0</v>
      </c>
      <c r="I35" s="34">
        <f t="shared" si="3"/>
        <v>130.383</v>
      </c>
      <c r="J35" s="34">
        <f t="shared" si="3"/>
        <v>0.10859999999999999</v>
      </c>
      <c r="K35" s="34">
        <f t="shared" si="3"/>
        <v>5.0866</v>
      </c>
      <c r="L35" s="34">
        <f t="shared" si="3"/>
        <v>0.5126999999999999</v>
      </c>
      <c r="M35" s="34">
        <f t="shared" si="3"/>
        <v>2.0117</v>
      </c>
      <c r="N35" s="34">
        <f t="shared" si="3"/>
        <v>0.7292000000000001</v>
      </c>
      <c r="P35" s="34">
        <f>SUM(P51:P53)</f>
        <v>74.483</v>
      </c>
      <c r="Q35" s="34">
        <f>SUM(Q51:Q53)</f>
        <v>64.3486</v>
      </c>
      <c r="S35" s="34">
        <f>SUM(S51:S53)</f>
        <v>120.06469999999999</v>
      </c>
      <c r="T35" s="34">
        <f>SUM(T51:T53)</f>
        <v>18.7669</v>
      </c>
      <c r="V35" s="33" t="s">
        <v>63</v>
      </c>
    </row>
    <row r="36" spans="3:22" ht="12">
      <c r="C36" s="34"/>
      <c r="D36" s="34"/>
      <c r="E36" s="34"/>
      <c r="P36" s="34"/>
      <c r="Q36" s="34"/>
      <c r="S36" s="34"/>
      <c r="T36" s="34"/>
      <c r="V36" s="33"/>
    </row>
    <row r="37" spans="1:22" ht="12">
      <c r="A37" s="2">
        <v>2020</v>
      </c>
      <c r="B37" s="2" t="s">
        <v>59</v>
      </c>
      <c r="C37" s="34">
        <f>SUM(C55:C57)</f>
        <v>0.7335999999999999</v>
      </c>
      <c r="D37" s="34">
        <f>SUM(D55:D57)</f>
        <v>65.1494</v>
      </c>
      <c r="E37" s="34">
        <f>SUM(E55:E57)</f>
        <v>22.0371</v>
      </c>
      <c r="F37" s="34"/>
      <c r="G37" s="34">
        <f aca="true" t="shared" si="4" ref="G37:N37">SUM(G55:G57)</f>
        <v>0</v>
      </c>
      <c r="H37" s="34">
        <f t="shared" si="4"/>
        <v>0</v>
      </c>
      <c r="I37" s="34">
        <f t="shared" si="4"/>
        <v>84.2748</v>
      </c>
      <c r="J37" s="34">
        <f t="shared" si="4"/>
        <v>0.025</v>
      </c>
      <c r="K37" s="34">
        <f t="shared" si="4"/>
        <v>2.0048</v>
      </c>
      <c r="L37" s="34">
        <f t="shared" si="4"/>
        <v>0.023899999999999998</v>
      </c>
      <c r="M37" s="34">
        <f t="shared" si="4"/>
        <v>0.8594999999999999</v>
      </c>
      <c r="N37" s="34">
        <f t="shared" si="4"/>
        <v>0.7320000000000001</v>
      </c>
      <c r="O37" s="34"/>
      <c r="P37" s="34">
        <f>SUM(P55:P57)</f>
        <v>43.8741</v>
      </c>
      <c r="Q37" s="34">
        <f>SUM(Q55:Q57)</f>
        <v>44.046</v>
      </c>
      <c r="R37" s="34"/>
      <c r="S37" s="34">
        <f>SUM(S55:S57)</f>
        <v>77.96709999999999</v>
      </c>
      <c r="T37" s="34">
        <f>SUM(T55:T57)</f>
        <v>9.953</v>
      </c>
      <c r="U37" s="34"/>
      <c r="V37" s="33" t="s">
        <v>63</v>
      </c>
    </row>
    <row r="38" spans="2:22" ht="12">
      <c r="B38" s="2" t="s">
        <v>60</v>
      </c>
      <c r="C38" s="34">
        <f>SUM(C58:C60)</f>
        <v>1.4447</v>
      </c>
      <c r="D38" s="34">
        <f>SUM(D58:D60)</f>
        <v>73.89020000000001</v>
      </c>
      <c r="E38" s="34">
        <f>SUM(E58:E60)</f>
        <v>28.4659</v>
      </c>
      <c r="F38" s="34"/>
      <c r="G38" s="34">
        <f aca="true" t="shared" si="5" ref="G38:N38">SUM(G58:G60)</f>
        <v>0</v>
      </c>
      <c r="H38" s="34">
        <f t="shared" si="5"/>
        <v>0.0158</v>
      </c>
      <c r="I38" s="34">
        <f t="shared" si="5"/>
        <v>99.6879</v>
      </c>
      <c r="J38" s="34">
        <f t="shared" si="5"/>
        <v>0.075</v>
      </c>
      <c r="K38" s="34">
        <f t="shared" si="5"/>
        <v>1.8644999999999998</v>
      </c>
      <c r="L38" s="34">
        <f t="shared" si="5"/>
        <v>0</v>
      </c>
      <c r="M38" s="34">
        <f t="shared" si="5"/>
        <v>1.3901</v>
      </c>
      <c r="N38" s="34">
        <f t="shared" si="5"/>
        <v>0.7678</v>
      </c>
      <c r="O38" s="34"/>
      <c r="P38" s="34">
        <f>SUM(P58:P60)</f>
        <v>57.354600000000005</v>
      </c>
      <c r="Q38" s="34">
        <f>SUM(Q58:Q60)</f>
        <v>46.446299999999994</v>
      </c>
      <c r="R38" s="34"/>
      <c r="S38" s="34">
        <f>SUM(S58:S60)</f>
        <v>91.43639999999999</v>
      </c>
      <c r="T38" s="34">
        <f>SUM(T58:T60)</f>
        <v>12.3645</v>
      </c>
      <c r="U38" s="34"/>
      <c r="V38" s="33" t="s">
        <v>63</v>
      </c>
    </row>
    <row r="39" spans="2:22" ht="12">
      <c r="B39" s="2" t="s">
        <v>61</v>
      </c>
      <c r="C39" s="34">
        <f>SUM(C61:C63)</f>
        <v>5.268699999999999</v>
      </c>
      <c r="D39" s="34">
        <f>SUM(D61:D63)</f>
        <v>85.0928</v>
      </c>
      <c r="E39" s="34">
        <f>SUM(E61:E63)</f>
        <v>48.4566</v>
      </c>
      <c r="F39" s="34"/>
      <c r="G39" s="34">
        <f>SUM(G61:G63)</f>
        <v>0</v>
      </c>
      <c r="H39" s="34">
        <f>SUM(H61:H63)</f>
        <v>0</v>
      </c>
      <c r="I39" s="34">
        <f>SUM(I61:I63)</f>
        <v>133.7165</v>
      </c>
      <c r="J39" s="34">
        <f aca="true" t="shared" si="6" ref="J39:T39">SUM(J61:J63)</f>
        <v>0.0715</v>
      </c>
      <c r="K39" s="34">
        <f t="shared" si="6"/>
        <v>3.1965</v>
      </c>
      <c r="L39" s="34">
        <f t="shared" si="6"/>
        <v>0.033</v>
      </c>
      <c r="M39" s="34">
        <f t="shared" si="6"/>
        <v>1.4349</v>
      </c>
      <c r="N39" s="34">
        <f t="shared" si="6"/>
        <v>0.3657</v>
      </c>
      <c r="O39" s="34"/>
      <c r="P39" s="34">
        <f t="shared" si="6"/>
        <v>78.8295</v>
      </c>
      <c r="Q39" s="34">
        <f t="shared" si="6"/>
        <v>59.988600000000005</v>
      </c>
      <c r="R39" s="34"/>
      <c r="S39" s="34">
        <f t="shared" si="6"/>
        <v>119.1329</v>
      </c>
      <c r="T39" s="34">
        <f t="shared" si="6"/>
        <v>19.6851</v>
      </c>
      <c r="U39" s="34"/>
      <c r="V39" s="33" t="s">
        <v>63</v>
      </c>
    </row>
    <row r="40" spans="2:22" ht="12">
      <c r="B40" s="2" t="s">
        <v>62</v>
      </c>
      <c r="C40" s="34">
        <f>SUM(C64:C66)</f>
        <v>1.8251</v>
      </c>
      <c r="D40" s="34">
        <f aca="true" t="shared" si="7" ref="D40:T40">SUM(D64:D66)</f>
        <v>80.0249</v>
      </c>
      <c r="E40" s="34">
        <f t="shared" si="7"/>
        <v>38.878</v>
      </c>
      <c r="F40" s="34"/>
      <c r="G40" s="34">
        <f t="shared" si="7"/>
        <v>0</v>
      </c>
      <c r="H40" s="34">
        <f t="shared" si="7"/>
        <v>0</v>
      </c>
      <c r="I40" s="34">
        <f t="shared" si="7"/>
        <v>116.8924</v>
      </c>
      <c r="J40" s="34">
        <f t="shared" si="7"/>
        <v>0.5253</v>
      </c>
      <c r="K40" s="34">
        <f t="shared" si="7"/>
        <v>1.7689</v>
      </c>
      <c r="L40" s="34">
        <f t="shared" si="7"/>
        <v>0.0803</v>
      </c>
      <c r="M40" s="34">
        <f t="shared" si="7"/>
        <v>0.4149</v>
      </c>
      <c r="N40" s="34">
        <f t="shared" si="7"/>
        <v>1.0464</v>
      </c>
      <c r="O40" s="34"/>
      <c r="P40" s="34">
        <f t="shared" si="7"/>
        <v>71.8149</v>
      </c>
      <c r="Q40" s="34">
        <f t="shared" si="7"/>
        <v>48.9133</v>
      </c>
      <c r="R40" s="34"/>
      <c r="S40" s="34">
        <f t="shared" si="7"/>
        <v>100.5879</v>
      </c>
      <c r="T40" s="34">
        <f t="shared" si="7"/>
        <v>20.1402</v>
      </c>
      <c r="U40" s="34"/>
      <c r="V40" s="33" t="s">
        <v>63</v>
      </c>
    </row>
    <row r="41" spans="3:22" ht="12.75">
      <c r="C41" s="35"/>
      <c r="D41" s="35"/>
      <c r="E41" s="35"/>
      <c r="F41" s="35"/>
      <c r="G41" s="37"/>
      <c r="H41" s="37"/>
      <c r="I41" s="37"/>
      <c r="J41" s="37"/>
      <c r="K41" s="37"/>
      <c r="L41" s="37"/>
      <c r="M41" s="37"/>
      <c r="N41" s="37"/>
      <c r="O41" s="35"/>
      <c r="P41" s="35"/>
      <c r="Q41" s="35"/>
      <c r="R41" s="35"/>
      <c r="S41" s="35"/>
      <c r="T41" s="35"/>
      <c r="U41" s="31"/>
      <c r="V41" s="31"/>
    </row>
    <row r="42" spans="1:22" ht="12.75">
      <c r="A42" s="2">
        <v>2019</v>
      </c>
      <c r="B42" s="2" t="s">
        <v>0</v>
      </c>
      <c r="C42" s="35">
        <v>1.395</v>
      </c>
      <c r="D42" s="35">
        <v>20.1026</v>
      </c>
      <c r="E42" s="35">
        <v>2.4131</v>
      </c>
      <c r="F42" s="35"/>
      <c r="G42" s="37">
        <v>0</v>
      </c>
      <c r="H42" s="37">
        <v>0</v>
      </c>
      <c r="I42" s="37">
        <v>22.487</v>
      </c>
      <c r="J42" s="37">
        <v>0.5264</v>
      </c>
      <c r="K42" s="37">
        <v>0.7373</v>
      </c>
      <c r="L42" s="37">
        <v>0</v>
      </c>
      <c r="M42" s="37">
        <v>0.09570000000000001</v>
      </c>
      <c r="N42" s="37">
        <v>0.06420000000000001</v>
      </c>
      <c r="O42" s="35"/>
      <c r="P42" s="37">
        <v>16.5646</v>
      </c>
      <c r="Q42" s="37">
        <v>7.346</v>
      </c>
      <c r="R42" s="35"/>
      <c r="S42" s="37">
        <v>21.8603</v>
      </c>
      <c r="T42" s="37">
        <v>2.0504000000000002</v>
      </c>
      <c r="U42" s="31"/>
      <c r="V42" s="36">
        <v>19.8</v>
      </c>
    </row>
    <row r="43" spans="2:22" ht="12.75">
      <c r="B43" s="2" t="s">
        <v>1</v>
      </c>
      <c r="C43" s="35">
        <v>1.094</v>
      </c>
      <c r="D43" s="35">
        <v>22.5277</v>
      </c>
      <c r="E43" s="35">
        <v>1.9165999999999999</v>
      </c>
      <c r="F43" s="35"/>
      <c r="G43" s="37">
        <v>0</v>
      </c>
      <c r="H43" s="37">
        <v>0</v>
      </c>
      <c r="I43" s="37">
        <v>23.5699</v>
      </c>
      <c r="J43" s="37">
        <v>0.30160000000000003</v>
      </c>
      <c r="K43" s="37">
        <v>1.3902</v>
      </c>
      <c r="L43" s="37">
        <v>0</v>
      </c>
      <c r="M43" s="37">
        <v>0.1815</v>
      </c>
      <c r="N43" s="37">
        <v>0.095</v>
      </c>
      <c r="O43" s="35"/>
      <c r="P43" s="37">
        <v>18.5095</v>
      </c>
      <c r="Q43" s="37">
        <v>7.0287</v>
      </c>
      <c r="R43" s="35"/>
      <c r="S43" s="37">
        <v>24.6062</v>
      </c>
      <c r="T43" s="37">
        <v>0.932</v>
      </c>
      <c r="U43" s="31"/>
      <c r="V43" s="36">
        <v>19.1</v>
      </c>
    </row>
    <row r="44" spans="2:22" ht="12.75">
      <c r="B44" s="2" t="s">
        <v>2</v>
      </c>
      <c r="C44" s="35">
        <v>0.4053</v>
      </c>
      <c r="D44" s="35">
        <v>22.4605</v>
      </c>
      <c r="E44" s="35">
        <v>3.5147</v>
      </c>
      <c r="F44" s="35"/>
      <c r="G44" s="37">
        <v>0</v>
      </c>
      <c r="H44" s="37">
        <v>0</v>
      </c>
      <c r="I44" s="37">
        <v>25.5405</v>
      </c>
      <c r="J44" s="34">
        <v>0.14859999999999998</v>
      </c>
      <c r="K44" s="37">
        <v>0.15780000000000002</v>
      </c>
      <c r="L44" s="37">
        <v>0</v>
      </c>
      <c r="M44" s="37">
        <v>0.5197</v>
      </c>
      <c r="N44" s="37">
        <v>0.013699999999999999</v>
      </c>
      <c r="O44" s="35"/>
      <c r="P44" s="37">
        <v>16.9651</v>
      </c>
      <c r="Q44" s="37">
        <v>9.415299999999998</v>
      </c>
      <c r="R44" s="35"/>
      <c r="S44" s="37">
        <v>21.5857</v>
      </c>
      <c r="T44" s="37">
        <v>4.7947</v>
      </c>
      <c r="U44" s="31"/>
      <c r="V44" s="36">
        <v>18.1</v>
      </c>
    </row>
    <row r="45" spans="2:22" ht="12.75">
      <c r="B45" s="2" t="s">
        <v>3</v>
      </c>
      <c r="C45" s="35">
        <v>2.1637</v>
      </c>
      <c r="D45" s="35">
        <v>22.9373</v>
      </c>
      <c r="E45" s="35">
        <v>1.4692</v>
      </c>
      <c r="F45" s="35"/>
      <c r="G45" s="37">
        <v>0</v>
      </c>
      <c r="H45" s="37">
        <v>0.0713</v>
      </c>
      <c r="I45" s="37">
        <v>21.515</v>
      </c>
      <c r="J45" s="37">
        <v>0.1393</v>
      </c>
      <c r="K45" s="37">
        <v>3.6793</v>
      </c>
      <c r="L45" s="37">
        <v>0</v>
      </c>
      <c r="M45" s="37">
        <v>1.1104</v>
      </c>
      <c r="N45" s="37">
        <v>0.0549</v>
      </c>
      <c r="O45" s="35"/>
      <c r="P45" s="37">
        <v>14.4644</v>
      </c>
      <c r="Q45" s="37">
        <v>12.105799999999999</v>
      </c>
      <c r="R45" s="35"/>
      <c r="S45" s="37">
        <v>24.2825</v>
      </c>
      <c r="T45" s="37">
        <v>2.2876999999999996</v>
      </c>
      <c r="U45" s="31"/>
      <c r="V45" s="36">
        <v>17.6</v>
      </c>
    </row>
    <row r="46" spans="2:22" ht="12.75">
      <c r="B46" s="2" t="s">
        <v>4</v>
      </c>
      <c r="C46" s="35">
        <v>1.6065999999999998</v>
      </c>
      <c r="D46" s="35">
        <v>23.6758</v>
      </c>
      <c r="E46" s="35">
        <v>2.7742</v>
      </c>
      <c r="F46" s="35"/>
      <c r="G46" s="37">
        <v>0</v>
      </c>
      <c r="H46" s="37">
        <v>0</v>
      </c>
      <c r="I46" s="37">
        <v>25.1628</v>
      </c>
      <c r="J46" s="37">
        <v>0.4375</v>
      </c>
      <c r="K46" s="37">
        <v>1.5005</v>
      </c>
      <c r="L46" s="37">
        <v>0</v>
      </c>
      <c r="M46" s="37">
        <v>0.8871</v>
      </c>
      <c r="N46" s="37">
        <v>0.0688</v>
      </c>
      <c r="O46" s="35"/>
      <c r="P46" s="37">
        <v>19.323400000000003</v>
      </c>
      <c r="Q46" s="37">
        <v>8.7332</v>
      </c>
      <c r="R46" s="35"/>
      <c r="S46" s="37">
        <v>24.6094</v>
      </c>
      <c r="T46" s="37">
        <v>3.4471999999999996</v>
      </c>
      <c r="U46" s="31"/>
      <c r="V46" s="36">
        <v>17.1</v>
      </c>
    </row>
    <row r="47" spans="2:22" ht="12.75">
      <c r="B47" s="2" t="s">
        <v>5</v>
      </c>
      <c r="C47" s="35">
        <v>3.3094</v>
      </c>
      <c r="D47" s="35">
        <v>30.0536</v>
      </c>
      <c r="E47" s="35">
        <v>1.5473</v>
      </c>
      <c r="F47" s="35"/>
      <c r="G47" s="37">
        <v>0</v>
      </c>
      <c r="H47" s="37">
        <v>0</v>
      </c>
      <c r="I47" s="37">
        <v>31.394</v>
      </c>
      <c r="J47" s="37">
        <v>0.2455</v>
      </c>
      <c r="K47" s="37">
        <v>1.3247</v>
      </c>
      <c r="L47" s="37">
        <v>0</v>
      </c>
      <c r="M47" s="37">
        <v>1.8518</v>
      </c>
      <c r="N47" s="37">
        <v>0.0943</v>
      </c>
      <c r="O47" s="35"/>
      <c r="P47" s="37">
        <v>25.628400000000003</v>
      </c>
      <c r="Q47" s="37">
        <v>9.2819</v>
      </c>
      <c r="R47" s="35"/>
      <c r="S47" s="37">
        <v>30.9112</v>
      </c>
      <c r="T47" s="37">
        <v>3.9991</v>
      </c>
      <c r="U47" s="31"/>
      <c r="V47" s="36">
        <v>18.1</v>
      </c>
    </row>
    <row r="48" spans="2:22" ht="12.75">
      <c r="B48" s="2" t="s">
        <v>6</v>
      </c>
      <c r="C48" s="35">
        <v>2.0698000000000003</v>
      </c>
      <c r="D48" s="35">
        <v>24.3856</v>
      </c>
      <c r="E48" s="35">
        <v>2.4135</v>
      </c>
      <c r="F48" s="35"/>
      <c r="G48" s="37">
        <v>0</v>
      </c>
      <c r="H48" s="37">
        <v>0</v>
      </c>
      <c r="I48" s="37">
        <v>27.156200000000002</v>
      </c>
      <c r="J48" s="37">
        <v>0</v>
      </c>
      <c r="K48" s="37">
        <v>0.7442000000000001</v>
      </c>
      <c r="L48" s="37">
        <v>0</v>
      </c>
      <c r="M48" s="37">
        <v>0.8736</v>
      </c>
      <c r="N48" s="37">
        <v>0.0948</v>
      </c>
      <c r="O48" s="35"/>
      <c r="P48" s="35">
        <v>20.797400000000003</v>
      </c>
      <c r="Q48" s="35">
        <v>8.071399999999999</v>
      </c>
      <c r="R48" s="35"/>
      <c r="S48" s="35">
        <v>26.7434</v>
      </c>
      <c r="T48" s="35">
        <v>2.1255</v>
      </c>
      <c r="U48" s="31"/>
      <c r="V48" s="36">
        <v>18</v>
      </c>
    </row>
    <row r="49" spans="2:22" ht="12.75">
      <c r="B49" s="2" t="s">
        <v>7</v>
      </c>
      <c r="C49" s="35">
        <v>2.4276999999999997</v>
      </c>
      <c r="D49" s="35">
        <v>27.848</v>
      </c>
      <c r="E49" s="35">
        <v>7.5034</v>
      </c>
      <c r="F49" s="35"/>
      <c r="G49" s="37">
        <v>0</v>
      </c>
      <c r="H49" s="37">
        <v>0</v>
      </c>
      <c r="I49" s="37">
        <v>36.262800000000006</v>
      </c>
      <c r="J49" s="37">
        <v>0</v>
      </c>
      <c r="K49" s="37">
        <v>1.1282</v>
      </c>
      <c r="L49" s="37">
        <v>0</v>
      </c>
      <c r="M49" s="37">
        <v>0.26189999999999997</v>
      </c>
      <c r="N49" s="37">
        <v>0.1262</v>
      </c>
      <c r="O49" s="35"/>
      <c r="P49" s="35">
        <v>21.7438</v>
      </c>
      <c r="Q49" s="35">
        <v>16.0352</v>
      </c>
      <c r="R49" s="35"/>
      <c r="S49" s="35">
        <v>32.906699999999994</v>
      </c>
      <c r="T49" s="35">
        <v>4.8723</v>
      </c>
      <c r="U49" s="31"/>
      <c r="V49" s="31">
        <v>18.2</v>
      </c>
    </row>
    <row r="50" spans="2:22" ht="12.75">
      <c r="B50" s="2" t="s">
        <v>8</v>
      </c>
      <c r="C50" s="35">
        <v>2.2658</v>
      </c>
      <c r="D50" s="35">
        <v>26.9591</v>
      </c>
      <c r="E50" s="35">
        <v>6.6835</v>
      </c>
      <c r="F50" s="35"/>
      <c r="G50" s="37">
        <v>0</v>
      </c>
      <c r="H50" s="37">
        <v>0</v>
      </c>
      <c r="I50" s="37">
        <v>34.414</v>
      </c>
      <c r="J50" s="37">
        <v>0.0228</v>
      </c>
      <c r="K50" s="37">
        <v>1.0864</v>
      </c>
      <c r="L50" s="37">
        <v>0</v>
      </c>
      <c r="M50" s="37">
        <v>0.2066</v>
      </c>
      <c r="N50" s="37">
        <v>0.17859999999999998</v>
      </c>
      <c r="O50" s="35"/>
      <c r="P50" s="35">
        <v>21.9444</v>
      </c>
      <c r="Q50" s="35">
        <v>13.964</v>
      </c>
      <c r="R50" s="35"/>
      <c r="S50" s="35">
        <v>31.6023</v>
      </c>
      <c r="T50" s="35">
        <v>4.306100000000001</v>
      </c>
      <c r="U50" s="31"/>
      <c r="V50" s="31">
        <v>17.8</v>
      </c>
    </row>
    <row r="51" spans="2:22" ht="12.75">
      <c r="B51" s="2" t="s">
        <v>9</v>
      </c>
      <c r="C51" s="35">
        <v>0.838</v>
      </c>
      <c r="D51" s="35">
        <v>38.4998</v>
      </c>
      <c r="E51" s="35">
        <v>14.674</v>
      </c>
      <c r="F51" s="35"/>
      <c r="G51" s="37">
        <v>0</v>
      </c>
      <c r="H51" s="37">
        <v>0</v>
      </c>
      <c r="I51" s="37">
        <v>51.3305</v>
      </c>
      <c r="J51" s="37">
        <v>0</v>
      </c>
      <c r="K51" s="37">
        <v>1.6467</v>
      </c>
      <c r="L51" s="37">
        <v>0.3127</v>
      </c>
      <c r="M51" s="37">
        <v>0.5842999999999999</v>
      </c>
      <c r="N51" s="37">
        <v>0.1376</v>
      </c>
      <c r="O51" s="35"/>
      <c r="P51" s="35">
        <v>30.94</v>
      </c>
      <c r="Q51" s="35">
        <v>23.0717</v>
      </c>
      <c r="R51" s="35"/>
      <c r="S51" s="35">
        <v>44.1907</v>
      </c>
      <c r="T51" s="35">
        <v>9.821</v>
      </c>
      <c r="U51" s="31"/>
      <c r="V51" s="31">
        <v>17.8</v>
      </c>
    </row>
    <row r="52" spans="2:22" ht="12.75">
      <c r="B52" s="2" t="s">
        <v>10</v>
      </c>
      <c r="C52" s="35">
        <v>2.374</v>
      </c>
      <c r="D52" s="35">
        <v>31.8015</v>
      </c>
      <c r="E52" s="35">
        <v>11.626100000000001</v>
      </c>
      <c r="F52" s="35"/>
      <c r="G52" s="37">
        <v>0</v>
      </c>
      <c r="H52" s="37">
        <v>0</v>
      </c>
      <c r="I52" s="37">
        <v>41.8708</v>
      </c>
      <c r="J52" s="37">
        <v>0.10859999999999999</v>
      </c>
      <c r="K52" s="37">
        <v>2.2063</v>
      </c>
      <c r="L52" s="37">
        <v>0.2</v>
      </c>
      <c r="M52" s="37">
        <v>1.0653</v>
      </c>
      <c r="N52" s="37">
        <v>0.3507</v>
      </c>
      <c r="O52" s="35"/>
      <c r="P52" s="35">
        <v>22.4907</v>
      </c>
      <c r="Q52" s="35">
        <v>23.3109</v>
      </c>
      <c r="R52" s="35"/>
      <c r="S52" s="35">
        <v>40.7945</v>
      </c>
      <c r="T52" s="35">
        <v>5.0071</v>
      </c>
      <c r="U52" s="31"/>
      <c r="V52" s="31">
        <v>18.2</v>
      </c>
    </row>
    <row r="53" spans="2:22" ht="12.75">
      <c r="B53" s="2" t="s">
        <v>11</v>
      </c>
      <c r="C53" s="35">
        <v>1.6274000000000002</v>
      </c>
      <c r="D53" s="35">
        <v>26.6432</v>
      </c>
      <c r="E53" s="35">
        <v>10.7477</v>
      </c>
      <c r="F53" s="35"/>
      <c r="G53" s="37">
        <v>0</v>
      </c>
      <c r="H53" s="37">
        <v>0</v>
      </c>
      <c r="I53" s="37">
        <v>37.1817</v>
      </c>
      <c r="J53" s="37">
        <v>0</v>
      </c>
      <c r="K53" s="37">
        <v>1.2335999999999998</v>
      </c>
      <c r="L53" s="37">
        <v>0</v>
      </c>
      <c r="M53" s="37">
        <v>0.36210000000000003</v>
      </c>
      <c r="N53" s="37">
        <v>0.2409</v>
      </c>
      <c r="O53" s="35"/>
      <c r="P53" s="35">
        <v>21.0523</v>
      </c>
      <c r="Q53" s="35">
        <v>17.966</v>
      </c>
      <c r="R53" s="35"/>
      <c r="S53" s="35">
        <v>35.0795</v>
      </c>
      <c r="T53" s="35">
        <v>3.9388</v>
      </c>
      <c r="U53" s="31"/>
      <c r="V53" s="31">
        <v>18.1</v>
      </c>
    </row>
    <row r="54" spans="3:22" ht="12.75">
      <c r="C54" s="35"/>
      <c r="D54" s="35"/>
      <c r="E54" s="35"/>
      <c r="F54" s="35"/>
      <c r="G54" s="37"/>
      <c r="H54" s="37"/>
      <c r="I54" s="37"/>
      <c r="J54" s="37"/>
      <c r="K54" s="37"/>
      <c r="L54" s="37"/>
      <c r="M54" s="37"/>
      <c r="N54" s="37"/>
      <c r="O54" s="35"/>
      <c r="P54" s="35"/>
      <c r="Q54" s="35"/>
      <c r="R54" s="35"/>
      <c r="S54" s="35"/>
      <c r="T54" s="35"/>
      <c r="U54" s="31"/>
      <c r="V54" s="31"/>
    </row>
    <row r="55" spans="1:22" ht="12.75">
      <c r="A55" s="4">
        <v>2020</v>
      </c>
      <c r="B55" s="4" t="s">
        <v>0</v>
      </c>
      <c r="C55" s="35">
        <v>0.5145</v>
      </c>
      <c r="D55" s="35">
        <v>22.8388</v>
      </c>
      <c r="E55" s="35">
        <v>7.2898000000000005</v>
      </c>
      <c r="F55" s="35"/>
      <c r="G55" s="37">
        <v>0</v>
      </c>
      <c r="H55" s="37">
        <v>0</v>
      </c>
      <c r="I55" s="37">
        <v>29.5691</v>
      </c>
      <c r="J55" s="37">
        <v>0</v>
      </c>
      <c r="K55" s="37">
        <v>0.6319</v>
      </c>
      <c r="L55" s="37">
        <v>0</v>
      </c>
      <c r="M55" s="37">
        <v>0.3872</v>
      </c>
      <c r="N55" s="37">
        <v>0.055</v>
      </c>
      <c r="O55" s="35"/>
      <c r="P55" s="35">
        <v>18.7398</v>
      </c>
      <c r="Q55" s="35">
        <v>11.9033</v>
      </c>
      <c r="R55" s="35"/>
      <c r="S55" s="35">
        <v>25.3402</v>
      </c>
      <c r="T55" s="35">
        <v>5.302899999999999</v>
      </c>
      <c r="U55" s="31"/>
      <c r="V55" s="31">
        <v>17.9</v>
      </c>
    </row>
    <row r="56" spans="1:22" ht="12.75">
      <c r="A56" s="4"/>
      <c r="B56" s="2" t="s">
        <v>1</v>
      </c>
      <c r="C56" s="35">
        <v>0.2191</v>
      </c>
      <c r="D56" s="35">
        <v>27.9415</v>
      </c>
      <c r="E56" s="35">
        <v>11.8265</v>
      </c>
      <c r="F56" s="35"/>
      <c r="G56" s="37">
        <v>0</v>
      </c>
      <c r="H56" s="37">
        <v>0</v>
      </c>
      <c r="I56" s="37">
        <v>37.747800000000005</v>
      </c>
      <c r="J56" s="37">
        <v>0.025</v>
      </c>
      <c r="K56" s="37">
        <v>1.2286</v>
      </c>
      <c r="L56" s="37">
        <v>0.023899999999999998</v>
      </c>
      <c r="M56" s="37">
        <v>0.42</v>
      </c>
      <c r="N56" s="37">
        <v>0.5417000000000001</v>
      </c>
      <c r="O56" s="35"/>
      <c r="P56" s="35">
        <v>16.5418</v>
      </c>
      <c r="Q56" s="35">
        <v>23.4453</v>
      </c>
      <c r="R56" s="35"/>
      <c r="S56" s="35">
        <v>37.3022</v>
      </c>
      <c r="T56" s="35">
        <v>2.6849000000000003</v>
      </c>
      <c r="U56" s="31"/>
      <c r="V56" s="31">
        <v>17.7</v>
      </c>
    </row>
    <row r="57" spans="1:22" ht="12.75">
      <c r="A57" s="4"/>
      <c r="B57" s="2" t="s">
        <v>2</v>
      </c>
      <c r="C57" s="35">
        <v>0</v>
      </c>
      <c r="D57" s="35">
        <v>14.3691</v>
      </c>
      <c r="E57" s="35">
        <v>2.9208000000000003</v>
      </c>
      <c r="F57" s="35"/>
      <c r="G57" s="37">
        <v>0</v>
      </c>
      <c r="H57" s="37">
        <v>0</v>
      </c>
      <c r="I57" s="37">
        <v>16.957900000000002</v>
      </c>
      <c r="J57" s="37">
        <v>0</v>
      </c>
      <c r="K57" s="37">
        <v>0.1443</v>
      </c>
      <c r="L57" s="37">
        <v>0</v>
      </c>
      <c r="M57" s="37">
        <v>0.0523</v>
      </c>
      <c r="N57" s="37">
        <v>0.1353</v>
      </c>
      <c r="O57" s="35"/>
      <c r="P57" s="35">
        <v>8.5925</v>
      </c>
      <c r="Q57" s="35">
        <v>8.6974</v>
      </c>
      <c r="R57" s="35"/>
      <c r="S57" s="35">
        <v>15.3247</v>
      </c>
      <c r="T57" s="35">
        <v>1.9652</v>
      </c>
      <c r="U57" s="31"/>
      <c r="V57" s="31">
        <v>17.5</v>
      </c>
    </row>
    <row r="58" spans="1:22" ht="12.75">
      <c r="A58" s="4"/>
      <c r="B58" s="2" t="s">
        <v>3</v>
      </c>
      <c r="C58" s="35">
        <v>0.06620000000000001</v>
      </c>
      <c r="D58" s="35">
        <v>21.707900000000002</v>
      </c>
      <c r="E58" s="35">
        <v>5.1153</v>
      </c>
      <c r="F58" s="35"/>
      <c r="G58" s="37">
        <v>0</v>
      </c>
      <c r="H58" s="37">
        <v>0</v>
      </c>
      <c r="I58" s="37">
        <v>26.1448</v>
      </c>
      <c r="J58" s="37">
        <v>0</v>
      </c>
      <c r="K58" s="37">
        <v>0.1679</v>
      </c>
      <c r="L58" s="37">
        <v>0</v>
      </c>
      <c r="M58" s="37">
        <v>0.5111</v>
      </c>
      <c r="N58" s="37">
        <v>0.0658</v>
      </c>
      <c r="O58" s="35"/>
      <c r="P58" s="35">
        <v>13.257200000000001</v>
      </c>
      <c r="Q58" s="35">
        <v>13.632299999999999</v>
      </c>
      <c r="R58" s="35"/>
      <c r="S58" s="35">
        <v>23.4142</v>
      </c>
      <c r="T58" s="35">
        <v>3.4753000000000003</v>
      </c>
      <c r="U58" s="31"/>
      <c r="V58" s="36">
        <v>17</v>
      </c>
    </row>
    <row r="59" spans="1:22" ht="12.75">
      <c r="A59" s="4"/>
      <c r="B59" s="2" t="s">
        <v>4</v>
      </c>
      <c r="C59" s="35">
        <v>0.4168</v>
      </c>
      <c r="D59" s="35">
        <v>22.2015</v>
      </c>
      <c r="E59" s="35">
        <v>5.8784</v>
      </c>
      <c r="F59" s="35"/>
      <c r="G59" s="37">
        <v>0</v>
      </c>
      <c r="H59" s="37">
        <v>0.0158</v>
      </c>
      <c r="I59" s="37">
        <v>27.5519</v>
      </c>
      <c r="J59" s="37">
        <v>0</v>
      </c>
      <c r="K59" s="37">
        <v>0.5428</v>
      </c>
      <c r="L59" s="37">
        <v>0</v>
      </c>
      <c r="M59" s="37">
        <v>0.2345</v>
      </c>
      <c r="N59" s="37">
        <v>0.15180000000000002</v>
      </c>
      <c r="O59" s="35"/>
      <c r="P59" s="35">
        <v>17.3262</v>
      </c>
      <c r="Q59" s="35">
        <v>11.1705</v>
      </c>
      <c r="R59" s="35"/>
      <c r="S59" s="35">
        <v>25.7904</v>
      </c>
      <c r="T59" s="35">
        <v>2.7063</v>
      </c>
      <c r="U59" s="31"/>
      <c r="V59" s="36">
        <v>16.7</v>
      </c>
    </row>
    <row r="60" spans="1:22" ht="12.75">
      <c r="A60" s="4"/>
      <c r="B60" s="2" t="s">
        <v>5</v>
      </c>
      <c r="C60" s="35">
        <v>0.9617</v>
      </c>
      <c r="D60" s="35">
        <v>29.9808</v>
      </c>
      <c r="E60" s="35">
        <v>17.4722</v>
      </c>
      <c r="F60" s="35"/>
      <c r="G60" s="37">
        <v>0</v>
      </c>
      <c r="H60" s="37">
        <v>0</v>
      </c>
      <c r="I60" s="37">
        <v>45.9912</v>
      </c>
      <c r="J60" s="37">
        <v>0.075</v>
      </c>
      <c r="K60" s="37">
        <v>1.1538</v>
      </c>
      <c r="L60" s="37">
        <v>0</v>
      </c>
      <c r="M60" s="37">
        <v>0.6445</v>
      </c>
      <c r="N60" s="37">
        <v>0.5502</v>
      </c>
      <c r="O60" s="35"/>
      <c r="P60" s="35">
        <v>26.7712</v>
      </c>
      <c r="Q60" s="35">
        <v>21.6435</v>
      </c>
      <c r="R60" s="35"/>
      <c r="S60" s="35">
        <v>42.2318</v>
      </c>
      <c r="T60" s="35">
        <v>6.1829</v>
      </c>
      <c r="U60" s="31"/>
      <c r="V60" s="36">
        <v>17.2</v>
      </c>
    </row>
    <row r="61" spans="1:22" ht="12.75">
      <c r="A61" s="4"/>
      <c r="B61" s="2" t="s">
        <v>6</v>
      </c>
      <c r="C61" s="35">
        <v>0.914</v>
      </c>
      <c r="D61" s="35">
        <v>26.6704</v>
      </c>
      <c r="E61" s="35">
        <v>18.1633</v>
      </c>
      <c r="F61" s="35"/>
      <c r="G61" s="37">
        <v>0</v>
      </c>
      <c r="H61" s="37">
        <v>0</v>
      </c>
      <c r="I61" s="37">
        <v>44.4661</v>
      </c>
      <c r="J61" s="37">
        <v>0.0715</v>
      </c>
      <c r="K61" s="37">
        <v>0.7018</v>
      </c>
      <c r="L61" s="37">
        <v>0</v>
      </c>
      <c r="M61" s="37">
        <v>0.381</v>
      </c>
      <c r="N61" s="37">
        <v>0.1273</v>
      </c>
      <c r="O61" s="35"/>
      <c r="P61" s="35">
        <v>25.7632</v>
      </c>
      <c r="Q61" s="35">
        <v>19.9844</v>
      </c>
      <c r="R61" s="35"/>
      <c r="S61" s="35">
        <v>37.425599999999996</v>
      </c>
      <c r="T61" s="35">
        <v>8.322</v>
      </c>
      <c r="U61" s="31"/>
      <c r="V61" s="36">
        <v>18</v>
      </c>
    </row>
    <row r="62" spans="1:22" ht="12.75">
      <c r="A62" s="4"/>
      <c r="B62" s="2" t="s">
        <v>7</v>
      </c>
      <c r="C62" s="35">
        <v>0.708</v>
      </c>
      <c r="D62" s="35">
        <v>27.9477</v>
      </c>
      <c r="E62" s="35">
        <v>12.6856</v>
      </c>
      <c r="F62" s="35"/>
      <c r="G62" s="37">
        <v>0</v>
      </c>
      <c r="H62" s="37">
        <v>0</v>
      </c>
      <c r="I62" s="37">
        <v>39.4285</v>
      </c>
      <c r="J62" s="37">
        <v>0</v>
      </c>
      <c r="K62" s="37">
        <v>0.9234</v>
      </c>
      <c r="L62" s="37">
        <v>0.033</v>
      </c>
      <c r="M62" s="37">
        <v>0.7956</v>
      </c>
      <c r="N62" s="37">
        <v>0.1608</v>
      </c>
      <c r="O62" s="35"/>
      <c r="P62" s="35">
        <v>23.7863</v>
      </c>
      <c r="Q62" s="35">
        <v>17.5551</v>
      </c>
      <c r="R62" s="35"/>
      <c r="S62" s="35">
        <v>35.469</v>
      </c>
      <c r="T62" s="35">
        <v>5.8724</v>
      </c>
      <c r="U62" s="31"/>
      <c r="V62" s="36">
        <v>17.2</v>
      </c>
    </row>
    <row r="63" spans="1:22" ht="12.75">
      <c r="A63" s="4"/>
      <c r="B63" s="2" t="s">
        <v>8</v>
      </c>
      <c r="C63" s="35">
        <v>3.6466999999999996</v>
      </c>
      <c r="D63" s="35">
        <v>30.474700000000002</v>
      </c>
      <c r="E63" s="35">
        <v>17.6077</v>
      </c>
      <c r="F63" s="35"/>
      <c r="G63" s="37">
        <v>0</v>
      </c>
      <c r="H63" s="37">
        <v>0</v>
      </c>
      <c r="I63" s="37">
        <v>49.8219</v>
      </c>
      <c r="J63" s="37">
        <v>0</v>
      </c>
      <c r="K63" s="37">
        <v>1.5713</v>
      </c>
      <c r="L63" s="37">
        <v>0</v>
      </c>
      <c r="M63" s="37">
        <v>0.25830000000000003</v>
      </c>
      <c r="N63" s="37">
        <v>0.07759999999999999</v>
      </c>
      <c r="O63" s="35"/>
      <c r="P63" s="35">
        <v>29.28</v>
      </c>
      <c r="Q63" s="35">
        <v>22.449099999999998</v>
      </c>
      <c r="R63" s="35"/>
      <c r="S63" s="35">
        <v>46.2383</v>
      </c>
      <c r="T63" s="35">
        <v>5.4906999999999995</v>
      </c>
      <c r="U63" s="31"/>
      <c r="V63" s="36">
        <v>18</v>
      </c>
    </row>
    <row r="64" spans="1:22" ht="12.75">
      <c r="A64" s="4"/>
      <c r="B64" s="2" t="s">
        <v>9</v>
      </c>
      <c r="C64" s="35">
        <v>1.0221</v>
      </c>
      <c r="D64" s="35">
        <v>45.237300000000005</v>
      </c>
      <c r="E64" s="35">
        <v>25.3707</v>
      </c>
      <c r="F64" s="35"/>
      <c r="G64" s="37">
        <v>0</v>
      </c>
      <c r="H64" s="37">
        <v>0</v>
      </c>
      <c r="I64" s="37">
        <v>69.6127</v>
      </c>
      <c r="J64" s="37">
        <v>0.2105</v>
      </c>
      <c r="K64" s="37">
        <v>0.5578</v>
      </c>
      <c r="L64" s="37">
        <v>0.0613</v>
      </c>
      <c r="M64" s="37">
        <v>0.2788</v>
      </c>
      <c r="N64" s="37">
        <v>0.9091</v>
      </c>
      <c r="O64" s="35"/>
      <c r="P64" s="35">
        <v>39.7166</v>
      </c>
      <c r="Q64" s="35">
        <v>31.9135</v>
      </c>
      <c r="R64" s="35"/>
      <c r="S64" s="35">
        <v>61.2128</v>
      </c>
      <c r="T64" s="35">
        <v>10.417399999999999</v>
      </c>
      <c r="U64" s="31"/>
      <c r="V64" s="36">
        <v>17.4</v>
      </c>
    </row>
    <row r="65" spans="1:22" ht="12.75">
      <c r="A65" s="4"/>
      <c r="B65" s="2" t="s">
        <v>10</v>
      </c>
      <c r="C65" s="35">
        <v>0.7217</v>
      </c>
      <c r="D65" s="35">
        <v>13.942200000000001</v>
      </c>
      <c r="E65" s="35">
        <v>4.9509</v>
      </c>
      <c r="F65" s="35"/>
      <c r="G65" s="37">
        <v>0</v>
      </c>
      <c r="H65" s="37">
        <v>0</v>
      </c>
      <c r="I65" s="37">
        <v>18.722</v>
      </c>
      <c r="J65" s="37">
        <v>0.3148</v>
      </c>
      <c r="K65" s="37">
        <v>0.37460000000000004</v>
      </c>
      <c r="L65" s="37">
        <v>0.019</v>
      </c>
      <c r="M65" s="37">
        <v>0.1142</v>
      </c>
      <c r="N65" s="37">
        <v>0.0702</v>
      </c>
      <c r="O65" s="35"/>
      <c r="P65" s="35">
        <v>11.6439</v>
      </c>
      <c r="Q65" s="35">
        <v>7.971</v>
      </c>
      <c r="R65" s="35"/>
      <c r="S65" s="35">
        <v>12.9709</v>
      </c>
      <c r="T65" s="35">
        <v>6.6438999999999995</v>
      </c>
      <c r="U65" s="31"/>
      <c r="V65" s="36">
        <v>16.3</v>
      </c>
    </row>
    <row r="66" spans="1:22" ht="12.75">
      <c r="A66" s="4"/>
      <c r="B66" s="2" t="s">
        <v>11</v>
      </c>
      <c r="C66" s="35">
        <v>0.0813</v>
      </c>
      <c r="D66" s="35">
        <v>20.8454</v>
      </c>
      <c r="E66" s="35">
        <v>8.5564</v>
      </c>
      <c r="F66" s="35"/>
      <c r="G66" s="37">
        <v>0</v>
      </c>
      <c r="H66" s="37">
        <v>0</v>
      </c>
      <c r="I66" s="37">
        <v>28.5577</v>
      </c>
      <c r="J66" s="37">
        <v>0</v>
      </c>
      <c r="K66" s="37">
        <v>0.8365</v>
      </c>
      <c r="L66" s="37">
        <v>0</v>
      </c>
      <c r="M66" s="37">
        <v>0.0219</v>
      </c>
      <c r="N66" s="37">
        <v>0.06709999999999999</v>
      </c>
      <c r="O66" s="35"/>
      <c r="P66" s="35">
        <v>20.4544</v>
      </c>
      <c r="Q66" s="35">
        <v>9.028799999999999</v>
      </c>
      <c r="R66" s="35"/>
      <c r="S66" s="35">
        <v>26.4042</v>
      </c>
      <c r="T66" s="35">
        <v>3.0789</v>
      </c>
      <c r="U66" s="31"/>
      <c r="V66" s="36">
        <v>17.4</v>
      </c>
    </row>
    <row r="67" spans="3:22" ht="12.75">
      <c r="C67" s="35"/>
      <c r="D67" s="35"/>
      <c r="E67" s="35"/>
      <c r="F67" s="35"/>
      <c r="G67" s="37"/>
      <c r="H67" s="37"/>
      <c r="I67" s="33"/>
      <c r="J67" s="37"/>
      <c r="K67" s="37"/>
      <c r="O67" s="35"/>
      <c r="P67" s="35"/>
      <c r="Q67" s="35"/>
      <c r="R67" s="35"/>
      <c r="S67" s="35"/>
      <c r="T67" s="35"/>
      <c r="U67" s="31"/>
      <c r="V67" s="31"/>
    </row>
    <row r="68" spans="1:22" ht="12">
      <c r="A68" s="6" t="s">
        <v>76</v>
      </c>
      <c r="B68" s="6"/>
      <c r="C68" s="34">
        <f>SUM(C42:C53)</f>
        <v>21.576700000000002</v>
      </c>
      <c r="D68" s="34">
        <f aca="true" t="shared" si="8" ref="D68:T68">SUM(D42:D53)</f>
        <v>317.8947</v>
      </c>
      <c r="E68" s="34">
        <f t="shared" si="8"/>
        <v>67.2833</v>
      </c>
      <c r="F68" s="34"/>
      <c r="G68" s="34">
        <f t="shared" si="8"/>
        <v>0</v>
      </c>
      <c r="H68" s="34">
        <f t="shared" si="8"/>
        <v>0.0713</v>
      </c>
      <c r="I68" s="34">
        <f t="shared" si="8"/>
        <v>377.88520000000005</v>
      </c>
      <c r="J68" s="34">
        <f t="shared" si="8"/>
        <v>1.9303000000000001</v>
      </c>
      <c r="K68" s="34">
        <f t="shared" si="8"/>
        <v>16.8352</v>
      </c>
      <c r="L68" s="34">
        <f t="shared" si="8"/>
        <v>0.5126999999999999</v>
      </c>
      <c r="M68" s="34">
        <f t="shared" si="8"/>
        <v>7.999999999999999</v>
      </c>
      <c r="N68" s="34">
        <f t="shared" si="8"/>
        <v>1.5196999999999998</v>
      </c>
      <c r="O68" s="34"/>
      <c r="P68" s="34">
        <f t="shared" si="8"/>
        <v>250.424</v>
      </c>
      <c r="Q68" s="34">
        <f t="shared" si="8"/>
        <v>156.3301</v>
      </c>
      <c r="R68" s="34"/>
      <c r="S68" s="34">
        <f t="shared" si="8"/>
        <v>359.1724</v>
      </c>
      <c r="T68" s="34">
        <f t="shared" si="8"/>
        <v>47.5819</v>
      </c>
      <c r="U68" s="34"/>
      <c r="V68" s="34"/>
    </row>
    <row r="69" spans="1:22" ht="12">
      <c r="A69" s="6" t="s">
        <v>79</v>
      </c>
      <c r="B69" s="6"/>
      <c r="C69" s="34">
        <f>SUM(C55:C66)</f>
        <v>9.2721</v>
      </c>
      <c r="D69" s="34">
        <f aca="true" t="shared" si="9" ref="D69:T69">SUM(D55:D66)</f>
        <v>304.1573</v>
      </c>
      <c r="E69" s="34">
        <f t="shared" si="9"/>
        <v>137.83759999999998</v>
      </c>
      <c r="F69" s="34"/>
      <c r="G69" s="34">
        <f t="shared" si="9"/>
        <v>0</v>
      </c>
      <c r="H69" s="34">
        <f t="shared" si="9"/>
        <v>0.0158</v>
      </c>
      <c r="I69" s="34">
        <f t="shared" si="9"/>
        <v>434.57159999999993</v>
      </c>
      <c r="J69" s="34">
        <f t="shared" si="9"/>
        <v>0.6968000000000001</v>
      </c>
      <c r="K69" s="34">
        <f t="shared" si="9"/>
        <v>8.8347</v>
      </c>
      <c r="L69" s="34">
        <f t="shared" si="9"/>
        <v>0.1372</v>
      </c>
      <c r="M69" s="34">
        <f t="shared" si="9"/>
        <v>4.0994</v>
      </c>
      <c r="N69" s="34">
        <f t="shared" si="9"/>
        <v>2.9118999999999997</v>
      </c>
      <c r="O69" s="34"/>
      <c r="P69" s="34">
        <f t="shared" si="9"/>
        <v>251.8731</v>
      </c>
      <c r="Q69" s="34">
        <f t="shared" si="9"/>
        <v>199.39419999999998</v>
      </c>
      <c r="R69" s="34"/>
      <c r="S69" s="34">
        <f t="shared" si="9"/>
        <v>389.1243</v>
      </c>
      <c r="T69" s="34">
        <f t="shared" si="9"/>
        <v>62.142799999999994</v>
      </c>
      <c r="U69" s="34"/>
      <c r="V69" s="34"/>
    </row>
    <row r="70" spans="1:22" ht="12">
      <c r="A70" s="6" t="s">
        <v>12</v>
      </c>
      <c r="B70" s="6"/>
      <c r="C70" s="39">
        <f>_xlfn.IFERROR(C69/C68-1,"N/A")</f>
        <v>-0.5702725625327321</v>
      </c>
      <c r="D70" s="39">
        <f>_xlfn.IFERROR(D69/D68-1,"N/A")</f>
        <v>-0.04321368050489671</v>
      </c>
      <c r="E70" s="39">
        <f>_xlfn.IFERROR(E69/E68-1,"N/A")</f>
        <v>1.0486153324822056</v>
      </c>
      <c r="F70" s="39"/>
      <c r="G70" s="39" t="str">
        <f aca="true" t="shared" si="10" ref="G70:N70">_xlfn.IFERROR(G69/G68-1,"N/A")</f>
        <v>N/A</v>
      </c>
      <c r="H70" s="39">
        <f t="shared" si="10"/>
        <v>-0.7784011220196353</v>
      </c>
      <c r="I70" s="39">
        <f t="shared" si="10"/>
        <v>0.15000957962894512</v>
      </c>
      <c r="J70" s="39">
        <f t="shared" si="10"/>
        <v>-0.6390198414754182</v>
      </c>
      <c r="K70" s="39">
        <f t="shared" si="10"/>
        <v>-0.47522452955711847</v>
      </c>
      <c r="L70" s="39">
        <f t="shared" si="10"/>
        <v>-0.7323971133216305</v>
      </c>
      <c r="M70" s="39">
        <f t="shared" si="10"/>
        <v>-0.48757499999999987</v>
      </c>
      <c r="N70" s="39">
        <f t="shared" si="10"/>
        <v>0.9161018622096466</v>
      </c>
      <c r="O70" s="39"/>
      <c r="P70" s="39">
        <f>_xlfn.IFERROR(P69/P68-1,"N/A")</f>
        <v>0.005786585950228407</v>
      </c>
      <c r="Q70" s="39">
        <f>_xlfn.IFERROR(Q69/Q68-1,"N/A")</f>
        <v>0.2754690235597623</v>
      </c>
      <c r="R70" s="39"/>
      <c r="S70" s="39">
        <f>_xlfn.IFERROR(S69/S68-1,"N/A")</f>
        <v>0.0833914298537417</v>
      </c>
      <c r="T70" s="39">
        <f>_xlfn.IFERROR(T69/T68-1,"N/A")</f>
        <v>0.30601762434875446</v>
      </c>
      <c r="U70" s="31"/>
      <c r="V70" s="39"/>
    </row>
    <row r="72" ht="12">
      <c r="J72" s="51"/>
    </row>
  </sheetData>
  <sheetProtection/>
  <mergeCells count="4">
    <mergeCell ref="P4:Q4"/>
    <mergeCell ref="S4:T4"/>
    <mergeCell ref="G4:N4"/>
    <mergeCell ref="C4:E4"/>
  </mergeCells>
  <printOptions/>
  <pageMargins left="0.75" right="0.75" top="1.5" bottom="1" header="0.5" footer="0.5"/>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subject/>
  <dc:creator>SIFMA</dc:creator>
  <cp:keywords/>
  <dc:description/>
  <cp:lastModifiedBy>Podziemska, Justyna</cp:lastModifiedBy>
  <dcterms:created xsi:type="dcterms:W3CDTF">2007-03-06T14:59:53Z</dcterms:created>
  <dcterms:modified xsi:type="dcterms:W3CDTF">2021-01-07T19:49:03Z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